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490" windowHeight="7635" tabRatio="599" firstSheet="1" activeTab="1"/>
  </bookViews>
  <sheets>
    <sheet name="Sheet1" sheetId="57" state="hidden" r:id="rId1"/>
    <sheet name="PPNE1" sheetId="49" r:id="rId2"/>
    <sheet name="PPNE2" sheetId="53" r:id="rId3"/>
    <sheet name="PPNE3" sheetId="52" r:id="rId4"/>
    <sheet name="PPN4" sheetId="58" r:id="rId5"/>
    <sheet name="PPNE5" sheetId="56" r:id="rId6"/>
    <sheet name="Insumos" sheetId="54" state="hidden" r:id="rId7"/>
  </sheets>
  <externalReferences>
    <externalReference r:id="rId8"/>
    <externalReference r:id="rId9"/>
    <externalReference r:id="rId10"/>
  </externalReferences>
  <definedNames>
    <definedName name="_xlnm._FilterDatabase" localSheetId="6" hidden="1">Insumos!$A$1:$E$517</definedName>
    <definedName name="_xlnm._FilterDatabase" localSheetId="1" hidden="1">PPNE1!$A$16:$O$328</definedName>
    <definedName name="_xlnm._FilterDatabase" localSheetId="2" hidden="1">PPNE2!$A$16:$K$326</definedName>
    <definedName name="CodigoActividad">[1]!Tabla2[Código]</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1">PPNE1!$16:$17</definedName>
    <definedName name="_xlnm.Print_Titles" localSheetId="2">PPNE2!$16:$17</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4" i="53" l="1"/>
  <c r="G234" i="53"/>
  <c r="H233" i="53"/>
  <c r="G233" i="53"/>
  <c r="H199" i="53"/>
  <c r="G199" i="53"/>
  <c r="I159" i="53"/>
  <c r="I157" i="53" s="1"/>
  <c r="G159" i="53"/>
  <c r="H147" i="53"/>
  <c r="G147" i="53"/>
  <c r="H138" i="53"/>
  <c r="H137" i="53"/>
  <c r="G137" i="53"/>
  <c r="G131" i="53" s="1"/>
  <c r="G132" i="53"/>
  <c r="H72" i="53"/>
  <c r="G72" i="53"/>
  <c r="G238" i="53" l="1"/>
  <c r="G207" i="53"/>
  <c r="Q57" i="53"/>
  <c r="Q59" i="53"/>
  <c r="Q61" i="53"/>
  <c r="Q63" i="53"/>
  <c r="Q65" i="53"/>
  <c r="Q67" i="53"/>
  <c r="Q69" i="53"/>
  <c r="Q71" i="53"/>
  <c r="Q73" i="53"/>
  <c r="Q75" i="53"/>
  <c r="Q77" i="53"/>
  <c r="Q79" i="53"/>
  <c r="R79" i="53"/>
  <c r="T79" i="53" s="1"/>
  <c r="Q25" i="53"/>
  <c r="Q27" i="53"/>
  <c r="Q29" i="53"/>
  <c r="Q31" i="53"/>
  <c r="Q33" i="53"/>
  <c r="Q35" i="53"/>
  <c r="Q37" i="53"/>
  <c r="Q39" i="53"/>
  <c r="Q41" i="53"/>
  <c r="Q43" i="53"/>
  <c r="Q45" i="53"/>
  <c r="Q47" i="53"/>
  <c r="Q49" i="53"/>
  <c r="Q51" i="53"/>
  <c r="Q53" i="53"/>
  <c r="Q55" i="53"/>
  <c r="Q23" i="53"/>
  <c r="J208" i="53" l="1"/>
  <c r="F36" i="52" l="1"/>
  <c r="F35" i="52"/>
  <c r="F34" i="52"/>
  <c r="C215" i="56" l="1"/>
  <c r="C216" i="56"/>
  <c r="C217" i="56"/>
  <c r="C218" i="56"/>
  <c r="C219" i="56"/>
  <c r="C220" i="56"/>
  <c r="C221" i="56"/>
  <c r="C222" i="56"/>
  <c r="C223" i="56"/>
  <c r="C224" i="56"/>
  <c r="C225" i="56"/>
  <c r="C226" i="56"/>
  <c r="C227" i="56"/>
  <c r="C228" i="56"/>
  <c r="C229" i="56"/>
  <c r="C230" i="56"/>
  <c r="C231" i="56"/>
  <c r="C232" i="56"/>
  <c r="C233" i="56"/>
  <c r="C234" i="56"/>
  <c r="C235" i="56"/>
  <c r="C236" i="56"/>
  <c r="C237" i="56"/>
  <c r="C238" i="56"/>
  <c r="C239" i="56"/>
  <c r="C240" i="56"/>
  <c r="C241" i="56"/>
  <c r="C242" i="56"/>
  <c r="C243" i="56"/>
  <c r="C244" i="56"/>
  <c r="C245" i="56"/>
  <c r="C246" i="56"/>
  <c r="C247" i="56"/>
  <c r="C248" i="56"/>
  <c r="C249" i="56"/>
  <c r="C250" i="56"/>
  <c r="C251" i="56"/>
  <c r="C252" i="56"/>
  <c r="D215" i="56"/>
  <c r="D216" i="56"/>
  <c r="D217" i="56"/>
  <c r="D218" i="56"/>
  <c r="D219" i="56"/>
  <c r="D220" i="56"/>
  <c r="D221" i="56"/>
  <c r="D222" i="56"/>
  <c r="D223" i="56"/>
  <c r="D224" i="56"/>
  <c r="D225" i="56"/>
  <c r="D226" i="56"/>
  <c r="D227" i="56"/>
  <c r="D228" i="56"/>
  <c r="D229" i="56"/>
  <c r="D230" i="56"/>
  <c r="D231" i="56"/>
  <c r="D232" i="56"/>
  <c r="D233" i="56"/>
  <c r="D234" i="56"/>
  <c r="D235" i="56"/>
  <c r="D236" i="56"/>
  <c r="D237" i="56"/>
  <c r="D238" i="56"/>
  <c r="D239" i="56"/>
  <c r="D240" i="56"/>
  <c r="D241" i="56"/>
  <c r="D242" i="56"/>
  <c r="D243" i="56"/>
  <c r="D244" i="56"/>
  <c r="D245" i="56"/>
  <c r="D246" i="56"/>
  <c r="D247" i="56"/>
  <c r="D248" i="56"/>
  <c r="D249" i="56"/>
  <c r="D250" i="56"/>
  <c r="D251" i="56"/>
  <c r="D252" i="56"/>
  <c r="E215" i="56"/>
  <c r="E216" i="56"/>
  <c r="E217" i="56"/>
  <c r="E218" i="56"/>
  <c r="E219" i="56"/>
  <c r="E220" i="56"/>
  <c r="E221" i="56"/>
  <c r="E222" i="56"/>
  <c r="E223" i="56"/>
  <c r="E224" i="56"/>
  <c r="E225" i="56"/>
  <c r="E226" i="56"/>
  <c r="E227" i="56"/>
  <c r="E228" i="56"/>
  <c r="E229" i="56"/>
  <c r="E230" i="56"/>
  <c r="E231" i="56"/>
  <c r="E232" i="56"/>
  <c r="E233" i="56"/>
  <c r="E234" i="56"/>
  <c r="E235" i="56"/>
  <c r="E236" i="56"/>
  <c r="E237" i="56"/>
  <c r="E238" i="56"/>
  <c r="E239" i="56"/>
  <c r="E240" i="56"/>
  <c r="E241" i="56"/>
  <c r="E242" i="56"/>
  <c r="E243" i="56"/>
  <c r="E244" i="56"/>
  <c r="E245" i="56"/>
  <c r="E246" i="56"/>
  <c r="E247" i="56"/>
  <c r="E248" i="56"/>
  <c r="E249" i="56"/>
  <c r="E250" i="56"/>
  <c r="E251" i="56"/>
  <c r="E252" i="56"/>
  <c r="F215" i="56"/>
  <c r="F216" i="56"/>
  <c r="F217" i="56"/>
  <c r="F218" i="56"/>
  <c r="F219" i="56"/>
  <c r="F220" i="56"/>
  <c r="F221" i="56"/>
  <c r="F222" i="56"/>
  <c r="F223" i="56"/>
  <c r="F224" i="56"/>
  <c r="F225" i="56"/>
  <c r="F226" i="56"/>
  <c r="F227" i="56"/>
  <c r="F228" i="56"/>
  <c r="F229" i="56"/>
  <c r="F230" i="56"/>
  <c r="F231" i="56"/>
  <c r="F232" i="56"/>
  <c r="F233" i="56"/>
  <c r="F234" i="56"/>
  <c r="F235" i="56"/>
  <c r="F236" i="56"/>
  <c r="F237" i="56"/>
  <c r="F238" i="56"/>
  <c r="F239" i="56"/>
  <c r="F240" i="56"/>
  <c r="F241" i="56"/>
  <c r="F242" i="56"/>
  <c r="F243" i="56"/>
  <c r="F244" i="56"/>
  <c r="F245" i="56"/>
  <c r="F246" i="56"/>
  <c r="F247" i="56"/>
  <c r="F248" i="56"/>
  <c r="F249" i="56"/>
  <c r="F250" i="56"/>
  <c r="F251" i="56"/>
  <c r="F252" i="56"/>
  <c r="L252" i="56"/>
  <c r="L251" i="56"/>
  <c r="L250" i="56"/>
  <c r="L249" i="56"/>
  <c r="L248" i="56"/>
  <c r="L247" i="56"/>
  <c r="L246" i="56"/>
  <c r="L245" i="56"/>
  <c r="L244" i="56"/>
  <c r="L243" i="56"/>
  <c r="L242" i="56"/>
  <c r="L241" i="56"/>
  <c r="L240" i="56"/>
  <c r="L239" i="56"/>
  <c r="L238" i="56"/>
  <c r="L237" i="56"/>
  <c r="L236" i="56"/>
  <c r="L235" i="56"/>
  <c r="L234" i="56"/>
  <c r="L233" i="56"/>
  <c r="L232" i="56"/>
  <c r="L231" i="56"/>
  <c r="L230" i="56"/>
  <c r="L229" i="56"/>
  <c r="L228" i="56"/>
  <c r="L227" i="56"/>
  <c r="L226" i="56"/>
  <c r="L225" i="56"/>
  <c r="L224" i="56"/>
  <c r="L223" i="56"/>
  <c r="L222" i="56"/>
  <c r="L221" i="56"/>
  <c r="L220" i="56"/>
  <c r="L219" i="56"/>
  <c r="L218" i="56"/>
  <c r="L217" i="56"/>
  <c r="L216" i="56"/>
  <c r="L215" i="56"/>
  <c r="L214" i="56"/>
  <c r="L213" i="56"/>
  <c r="L212" i="56"/>
  <c r="L211" i="56"/>
  <c r="L210" i="56"/>
  <c r="L209" i="56"/>
  <c r="L208" i="56"/>
  <c r="L207" i="56"/>
  <c r="L206" i="56"/>
  <c r="L205" i="56"/>
  <c r="L204" i="56"/>
  <c r="L203" i="56"/>
  <c r="L202" i="56"/>
  <c r="L201" i="56"/>
  <c r="L200" i="56"/>
  <c r="L199" i="56"/>
  <c r="L198" i="56"/>
  <c r="L197" i="56"/>
  <c r="L196" i="56"/>
  <c r="L195" i="56"/>
  <c r="L194" i="56"/>
  <c r="L193" i="56"/>
  <c r="L192" i="56"/>
  <c r="L191" i="56"/>
  <c r="L190" i="56"/>
  <c r="L189" i="56"/>
  <c r="L188" i="56"/>
  <c r="L187" i="56"/>
  <c r="L186" i="56"/>
  <c r="L185" i="56"/>
  <c r="L184" i="56"/>
  <c r="L183" i="56"/>
  <c r="L182" i="56"/>
  <c r="L181" i="56"/>
  <c r="L180" i="56"/>
  <c r="L179" i="56"/>
  <c r="L178" i="56"/>
  <c r="L177" i="56"/>
  <c r="L176" i="56"/>
  <c r="L175" i="56"/>
  <c r="L174" i="56"/>
  <c r="L173" i="56"/>
  <c r="L172" i="56"/>
  <c r="L171" i="56"/>
  <c r="L170" i="56"/>
  <c r="L169" i="56"/>
  <c r="L168" i="56"/>
  <c r="L167" i="56"/>
  <c r="L166" i="56"/>
  <c r="L165" i="56"/>
  <c r="L164" i="56"/>
  <c r="L163" i="56"/>
  <c r="L162" i="56"/>
  <c r="L161" i="56"/>
  <c r="L160" i="56"/>
  <c r="L159" i="56"/>
  <c r="L158" i="56"/>
  <c r="L157" i="56"/>
  <c r="L156" i="56"/>
  <c r="L155" i="56"/>
  <c r="L154" i="56"/>
  <c r="L153" i="56"/>
  <c r="L152" i="56"/>
  <c r="L151" i="56"/>
  <c r="L150" i="56"/>
  <c r="L149" i="56"/>
  <c r="L148" i="56"/>
  <c r="L147" i="56"/>
  <c r="L146" i="56"/>
  <c r="L145" i="56"/>
  <c r="L144" i="56"/>
  <c r="L143" i="56"/>
  <c r="L142" i="56"/>
  <c r="L141" i="56"/>
  <c r="L140" i="56"/>
  <c r="L139" i="56"/>
  <c r="L138" i="56"/>
  <c r="L137" i="56"/>
  <c r="L136" i="56"/>
  <c r="L135" i="56"/>
  <c r="L134" i="56"/>
  <c r="L133" i="56"/>
  <c r="L132" i="56"/>
  <c r="L131" i="56"/>
  <c r="L130" i="56"/>
  <c r="L129" i="56"/>
  <c r="L128" i="56"/>
  <c r="L127" i="56"/>
  <c r="L126" i="56"/>
  <c r="L125" i="56"/>
  <c r="L124" i="56"/>
  <c r="L123" i="56"/>
  <c r="L122" i="56"/>
  <c r="L121" i="56"/>
  <c r="L120" i="56"/>
  <c r="L119" i="56"/>
  <c r="L118" i="56"/>
  <c r="L117" i="56"/>
  <c r="L116" i="56"/>
  <c r="L115" i="56"/>
  <c r="L114" i="56"/>
  <c r="L113" i="56"/>
  <c r="L112" i="56"/>
  <c r="L111" i="56"/>
  <c r="L110" i="56"/>
  <c r="L109" i="56"/>
  <c r="L108" i="56"/>
  <c r="L107" i="56"/>
  <c r="L106" i="56"/>
  <c r="L105" i="56"/>
  <c r="L104" i="56"/>
  <c r="L103" i="56"/>
  <c r="L102" i="56"/>
  <c r="L101" i="56"/>
  <c r="L100" i="56"/>
  <c r="L99" i="56"/>
  <c r="L98" i="56"/>
  <c r="L97" i="56"/>
  <c r="L96" i="56"/>
  <c r="L95" i="56"/>
  <c r="L94" i="56"/>
  <c r="L93" i="56"/>
  <c r="L92" i="56"/>
  <c r="L91" i="56"/>
  <c r="L90" i="56"/>
  <c r="L89" i="56"/>
  <c r="L88" i="56"/>
  <c r="L87" i="56"/>
  <c r="L86" i="56"/>
  <c r="L85" i="56"/>
  <c r="L84" i="56"/>
  <c r="L83" i="56"/>
  <c r="L82" i="56"/>
  <c r="L81" i="56"/>
  <c r="L80" i="56"/>
  <c r="L79" i="56"/>
  <c r="L78" i="56"/>
  <c r="L77" i="56"/>
  <c r="L76" i="56"/>
  <c r="L75" i="56"/>
  <c r="L74" i="56"/>
  <c r="L73" i="56"/>
  <c r="L72" i="56"/>
  <c r="L71" i="56"/>
  <c r="L70" i="56"/>
  <c r="L69" i="56"/>
  <c r="L68" i="56"/>
  <c r="L67" i="56"/>
  <c r="L66" i="56"/>
  <c r="L65" i="56"/>
  <c r="L64" i="56"/>
  <c r="L63" i="56"/>
  <c r="L62" i="56"/>
  <c r="L61" i="56"/>
  <c r="L60" i="56"/>
  <c r="L59" i="56"/>
  <c r="L58" i="56"/>
  <c r="L57" i="56"/>
  <c r="L56" i="56"/>
  <c r="L55" i="56"/>
  <c r="L54" i="56"/>
  <c r="L53" i="56"/>
  <c r="L52" i="56"/>
  <c r="L51" i="56"/>
  <c r="L50" i="56"/>
  <c r="L49" i="56"/>
  <c r="L48" i="56"/>
  <c r="L47" i="56"/>
  <c r="L46" i="56"/>
  <c r="L45" i="56"/>
  <c r="L44" i="56"/>
  <c r="L43" i="56"/>
  <c r="L42" i="56"/>
  <c r="L41" i="56"/>
  <c r="L40" i="56"/>
  <c r="L39" i="56"/>
  <c r="L38" i="56"/>
  <c r="L37" i="56"/>
  <c r="L36" i="56"/>
  <c r="L35" i="56"/>
  <c r="L34" i="56"/>
  <c r="L33" i="56"/>
  <c r="L32" i="56"/>
  <c r="L31" i="56"/>
  <c r="L30" i="56"/>
  <c r="L29" i="56"/>
  <c r="L28" i="56"/>
  <c r="L27" i="56"/>
  <c r="L26" i="56"/>
  <c r="L25" i="56"/>
  <c r="L24" i="56"/>
  <c r="L23" i="56"/>
  <c r="L22" i="56"/>
  <c r="L21" i="56"/>
  <c r="L20" i="56"/>
  <c r="L19" i="56"/>
  <c r="L18" i="56"/>
  <c r="L17" i="56"/>
  <c r="L16" i="56"/>
  <c r="L15" i="56"/>
  <c r="L14" i="56"/>
  <c r="L13" i="56"/>
  <c r="L12" i="56"/>
  <c r="L11" i="56"/>
  <c r="L10" i="56"/>
  <c r="L9" i="56"/>
  <c r="L8" i="56"/>
  <c r="E32" i="58"/>
  <c r="D32" i="58"/>
  <c r="E31" i="58"/>
  <c r="D31" i="58"/>
  <c r="K30" i="58"/>
  <c r="I30" i="58"/>
  <c r="H30" i="58"/>
  <c r="G30" i="58"/>
  <c r="F30" i="58"/>
  <c r="C30" i="58"/>
  <c r="E29" i="58"/>
  <c r="D29" i="58"/>
  <c r="E28" i="58"/>
  <c r="D28" i="58"/>
  <c r="E27" i="58"/>
  <c r="D27" i="58"/>
  <c r="E26" i="58"/>
  <c r="E25" i="58"/>
  <c r="K24" i="58"/>
  <c r="I24" i="58"/>
  <c r="H24" i="58"/>
  <c r="G24" i="58"/>
  <c r="F24" i="58"/>
  <c r="D24" i="58"/>
  <c r="C24" i="58"/>
  <c r="E23" i="58"/>
  <c r="E22" i="58"/>
  <c r="E21" i="58"/>
  <c r="E20" i="58"/>
  <c r="E19" i="58"/>
  <c r="E18" i="58"/>
  <c r="E17" i="58"/>
  <c r="E16" i="58"/>
  <c r="K15" i="58"/>
  <c r="I15" i="58"/>
  <c r="H15" i="58"/>
  <c r="G15" i="58"/>
  <c r="F15" i="58"/>
  <c r="D15" i="58"/>
  <c r="C15" i="58"/>
  <c r="E14" i="58"/>
  <c r="E13" i="58" s="1"/>
  <c r="K13" i="58"/>
  <c r="I13" i="58"/>
  <c r="H13" i="58"/>
  <c r="G13" i="58"/>
  <c r="F13" i="58"/>
  <c r="D13" i="58"/>
  <c r="C13" i="58"/>
  <c r="E12" i="58"/>
  <c r="E11" i="58"/>
  <c r="K10" i="58"/>
  <c r="I10" i="58"/>
  <c r="H10" i="58"/>
  <c r="G10" i="58"/>
  <c r="F10" i="58"/>
  <c r="D10" i="58"/>
  <c r="C10" i="58"/>
  <c r="E24" i="58" l="1"/>
  <c r="B250" i="56"/>
  <c r="B238" i="56"/>
  <c r="B226" i="56"/>
  <c r="B245" i="56"/>
  <c r="B233" i="56"/>
  <c r="B221" i="56"/>
  <c r="B243" i="56"/>
  <c r="B231" i="56"/>
  <c r="B219" i="56"/>
  <c r="E10" i="58"/>
  <c r="E30" i="58"/>
  <c r="B246" i="56"/>
  <c r="B234" i="56"/>
  <c r="B222" i="56"/>
  <c r="B252" i="56"/>
  <c r="B248" i="56"/>
  <c r="B244" i="56"/>
  <c r="B240" i="56"/>
  <c r="B236" i="56"/>
  <c r="B232" i="56"/>
  <c r="B228" i="56"/>
  <c r="B224" i="56"/>
  <c r="B220" i="56"/>
  <c r="B216" i="56"/>
  <c r="B251" i="56"/>
  <c r="B247" i="56"/>
  <c r="B239" i="56"/>
  <c r="B235" i="56"/>
  <c r="B227" i="56"/>
  <c r="B223" i="56"/>
  <c r="B215" i="56"/>
  <c r="B242" i="56"/>
  <c r="B230" i="56"/>
  <c r="B218" i="56"/>
  <c r="E15" i="58"/>
  <c r="D30" i="58"/>
  <c r="B249" i="56"/>
  <c r="B241" i="56"/>
  <c r="B237" i="56"/>
  <c r="B229" i="56"/>
  <c r="B225" i="56"/>
  <c r="B217" i="56"/>
  <c r="E36" i="52"/>
  <c r="E35" i="52"/>
  <c r="E34" i="52"/>
  <c r="J166" i="53" l="1"/>
  <c r="J165" i="53"/>
  <c r="H285" i="53"/>
  <c r="I285" i="53"/>
  <c r="G232" i="53"/>
  <c r="G225" i="53"/>
  <c r="J231" i="53"/>
  <c r="J226" i="53"/>
  <c r="H205" i="53"/>
  <c r="I205" i="53"/>
  <c r="H193" i="53"/>
  <c r="I193" i="53"/>
  <c r="J169" i="53"/>
  <c r="J168" i="53"/>
  <c r="J151" i="53"/>
  <c r="G150" i="53"/>
  <c r="J111" i="53"/>
  <c r="J64" i="53"/>
  <c r="J63" i="53" s="1"/>
  <c r="J56" i="53"/>
  <c r="J23" i="53"/>
  <c r="J24" i="53"/>
  <c r="J25" i="53"/>
  <c r="H26" i="53"/>
  <c r="I26" i="53"/>
  <c r="N320" i="49"/>
  <c r="H306" i="49"/>
  <c r="I306" i="49"/>
  <c r="J306" i="49"/>
  <c r="K306" i="49"/>
  <c r="L306" i="49"/>
  <c r="M306" i="49"/>
  <c r="N302" i="49"/>
  <c r="N300" i="49"/>
  <c r="N298" i="49"/>
  <c r="N295" i="49"/>
  <c r="N275" i="49"/>
  <c r="N271" i="49"/>
  <c r="N269" i="49"/>
  <c r="N263" i="49"/>
  <c r="N261" i="49"/>
  <c r="N259" i="49"/>
  <c r="N258" i="49"/>
  <c r="N254" i="49"/>
  <c r="N250" i="49"/>
  <c r="N244" i="49"/>
  <c r="N243" i="49"/>
  <c r="N241" i="49"/>
  <c r="N240" i="49"/>
  <c r="N235" i="49"/>
  <c r="N236" i="49"/>
  <c r="N237" i="49"/>
  <c r="N234" i="49"/>
  <c r="N228" i="49"/>
  <c r="G227" i="53" s="1"/>
  <c r="N229" i="49"/>
  <c r="N230" i="49"/>
  <c r="H229" i="53" s="1"/>
  <c r="N231" i="49"/>
  <c r="N232" i="49"/>
  <c r="N227" i="49"/>
  <c r="G226" i="53" s="1"/>
  <c r="N221" i="49"/>
  <c r="N222" i="49"/>
  <c r="N220" i="49"/>
  <c r="G215" i="49"/>
  <c r="N213" i="49"/>
  <c r="N214" i="49"/>
  <c r="N212" i="49"/>
  <c r="H196" i="49"/>
  <c r="I196" i="49"/>
  <c r="J196" i="49"/>
  <c r="K196" i="49"/>
  <c r="L196" i="49"/>
  <c r="M196" i="49"/>
  <c r="H192" i="49"/>
  <c r="I192" i="49"/>
  <c r="J192" i="49"/>
  <c r="K192" i="49"/>
  <c r="L192" i="49"/>
  <c r="M192" i="49"/>
  <c r="N188" i="49"/>
  <c r="N186" i="49"/>
  <c r="N184" i="49"/>
  <c r="N174" i="49"/>
  <c r="M168" i="49"/>
  <c r="N166" i="49"/>
  <c r="N167" i="49"/>
  <c r="N165" i="49"/>
  <c r="N159" i="49"/>
  <c r="N160" i="49"/>
  <c r="N161" i="49"/>
  <c r="N162" i="49"/>
  <c r="N163" i="49"/>
  <c r="N158" i="49"/>
  <c r="N156" i="49"/>
  <c r="N155" i="49"/>
  <c r="N152" i="49"/>
  <c r="N153" i="49"/>
  <c r="N151" i="49"/>
  <c r="H150" i="49"/>
  <c r="I150" i="49"/>
  <c r="J150" i="49"/>
  <c r="K150" i="49"/>
  <c r="L150" i="49"/>
  <c r="M150" i="49"/>
  <c r="N149" i="49"/>
  <c r="N147" i="49"/>
  <c r="N142" i="49"/>
  <c r="N133" i="49"/>
  <c r="N134" i="49"/>
  <c r="N135" i="49"/>
  <c r="G135" i="53" s="1"/>
  <c r="N136" i="49"/>
  <c r="N137" i="49"/>
  <c r="N138" i="49"/>
  <c r="N139" i="49"/>
  <c r="N140" i="49"/>
  <c r="N132" i="49"/>
  <c r="N128" i="49"/>
  <c r="N129" i="49"/>
  <c r="N130" i="49"/>
  <c r="N127" i="49"/>
  <c r="G112" i="49"/>
  <c r="G114" i="49"/>
  <c r="N111" i="49"/>
  <c r="N110" i="49" s="1"/>
  <c r="H104" i="49"/>
  <c r="I104" i="49"/>
  <c r="J104" i="49"/>
  <c r="K104" i="49"/>
  <c r="L104" i="49"/>
  <c r="M104" i="49"/>
  <c r="N91" i="49"/>
  <c r="N89" i="49"/>
  <c r="N88" i="49" s="1"/>
  <c r="N81" i="49"/>
  <c r="G81" i="53" s="1"/>
  <c r="N79" i="49"/>
  <c r="G79" i="53" s="1"/>
  <c r="G78" i="53" s="1"/>
  <c r="N64" i="49"/>
  <c r="N46" i="49"/>
  <c r="N39" i="49"/>
  <c r="N40" i="49"/>
  <c r="N41" i="49"/>
  <c r="N38" i="49"/>
  <c r="N36" i="49"/>
  <c r="N35" i="49" s="1"/>
  <c r="N34" i="49"/>
  <c r="N28" i="49"/>
  <c r="N29" i="49"/>
  <c r="N30" i="49"/>
  <c r="N31" i="49"/>
  <c r="N32" i="49"/>
  <c r="N27" i="49"/>
  <c r="N70" i="49"/>
  <c r="N69" i="49" s="1"/>
  <c r="G63" i="49"/>
  <c r="G100" i="49"/>
  <c r="G141" i="49"/>
  <c r="G285" i="49"/>
  <c r="I26" i="49"/>
  <c r="J26" i="49"/>
  <c r="K26" i="49"/>
  <c r="L26" i="49"/>
  <c r="M26" i="49"/>
  <c r="N22" i="49"/>
  <c r="G26" i="49"/>
  <c r="H26" i="49"/>
  <c r="G37" i="49"/>
  <c r="G45" i="49"/>
  <c r="H45" i="49"/>
  <c r="M319" i="49"/>
  <c r="K319" i="49"/>
  <c r="G13" i="53"/>
  <c r="G11" i="53"/>
  <c r="G9" i="53"/>
  <c r="F20" i="52"/>
  <c r="G131" i="49"/>
  <c r="G126" i="49"/>
  <c r="H327" i="49"/>
  <c r="H326" i="49" s="1"/>
  <c r="H325" i="49" s="1"/>
  <c r="I327" i="49"/>
  <c r="I326" i="49" s="1"/>
  <c r="I325" i="49" s="1"/>
  <c r="J327" i="49"/>
  <c r="J326" i="49" s="1"/>
  <c r="J325" i="49" s="1"/>
  <c r="K327" i="49"/>
  <c r="K326" i="49" s="1"/>
  <c r="K325" i="49" s="1"/>
  <c r="L327" i="49"/>
  <c r="L326" i="49" s="1"/>
  <c r="L325" i="49" s="1"/>
  <c r="M327" i="49"/>
  <c r="M326" i="49" s="1"/>
  <c r="M325" i="49" s="1"/>
  <c r="N328" i="49"/>
  <c r="N327" i="49" s="1"/>
  <c r="N326" i="49" s="1"/>
  <c r="N325" i="49" s="1"/>
  <c r="J326" i="53"/>
  <c r="H325" i="53"/>
  <c r="H324" i="53" s="1"/>
  <c r="H323" i="53" s="1"/>
  <c r="I325" i="53"/>
  <c r="I324" i="53" s="1"/>
  <c r="I323" i="53" s="1"/>
  <c r="H321" i="53"/>
  <c r="I321" i="53"/>
  <c r="H319" i="53"/>
  <c r="I319" i="53"/>
  <c r="H317" i="53"/>
  <c r="I317" i="53"/>
  <c r="J316" i="53"/>
  <c r="J318" i="53"/>
  <c r="J317" i="53" s="1"/>
  <c r="J320" i="53"/>
  <c r="J319" i="53" s="1"/>
  <c r="J322" i="53"/>
  <c r="J321" i="53" s="1"/>
  <c r="G314" i="53"/>
  <c r="H311" i="53"/>
  <c r="H310" i="53" s="1"/>
  <c r="I311" i="53"/>
  <c r="I310" i="53" s="1"/>
  <c r="H308" i="53"/>
  <c r="I308" i="53"/>
  <c r="H306" i="53"/>
  <c r="I306" i="53"/>
  <c r="H304" i="53"/>
  <c r="I304" i="53"/>
  <c r="H302" i="53"/>
  <c r="I302" i="53"/>
  <c r="H299" i="53"/>
  <c r="I299" i="53"/>
  <c r="H297" i="53"/>
  <c r="I297" i="53"/>
  <c r="H295" i="53"/>
  <c r="I295" i="53"/>
  <c r="H292" i="53"/>
  <c r="I292" i="53"/>
  <c r="H290" i="53"/>
  <c r="I290" i="53"/>
  <c r="H283" i="53"/>
  <c r="I283" i="53"/>
  <c r="H280" i="53"/>
  <c r="I280" i="53"/>
  <c r="H278" i="53"/>
  <c r="I278" i="53"/>
  <c r="H276" i="53"/>
  <c r="I276" i="53"/>
  <c r="H274" i="53"/>
  <c r="I274" i="53"/>
  <c r="H272" i="53"/>
  <c r="I272" i="53"/>
  <c r="H268" i="53"/>
  <c r="I268" i="53"/>
  <c r="H266" i="53"/>
  <c r="I266" i="53"/>
  <c r="H263" i="53"/>
  <c r="H262" i="53" s="1"/>
  <c r="I263" i="53"/>
  <c r="I262" i="53" s="1"/>
  <c r="H260" i="53"/>
  <c r="I260" i="53"/>
  <c r="G255" i="53"/>
  <c r="H255" i="53"/>
  <c r="I255" i="53"/>
  <c r="H252" i="53"/>
  <c r="I252" i="53"/>
  <c r="H250" i="53"/>
  <c r="I250" i="53"/>
  <c r="I248" i="53"/>
  <c r="I246" i="53"/>
  <c r="H244" i="53"/>
  <c r="I244" i="53"/>
  <c r="H241" i="53"/>
  <c r="I241" i="53"/>
  <c r="J239" i="53"/>
  <c r="H238" i="53"/>
  <c r="I238" i="53"/>
  <c r="J233" i="53"/>
  <c r="J234" i="53"/>
  <c r="J235" i="53"/>
  <c r="J236" i="53"/>
  <c r="J240" i="53"/>
  <c r="J243" i="53"/>
  <c r="J251" i="53"/>
  <c r="J250" i="53" s="1"/>
  <c r="J253" i="53"/>
  <c r="J252" i="53" s="1"/>
  <c r="J256" i="53"/>
  <c r="J257" i="53"/>
  <c r="J261" i="53"/>
  <c r="J260" i="53" s="1"/>
  <c r="J264" i="53"/>
  <c r="J263" i="53" s="1"/>
  <c r="J262" i="53" s="1"/>
  <c r="H232" i="53"/>
  <c r="I232" i="53"/>
  <c r="J227" i="53"/>
  <c r="H225" i="53"/>
  <c r="I225" i="53"/>
  <c r="J223" i="53"/>
  <c r="J222" i="53" s="1"/>
  <c r="H222" i="53"/>
  <c r="I222" i="53"/>
  <c r="G218" i="53"/>
  <c r="J220" i="53"/>
  <c r="J221" i="53"/>
  <c r="J228" i="53"/>
  <c r="J229" i="53"/>
  <c r="J230" i="53"/>
  <c r="J219" i="53"/>
  <c r="H218" i="53"/>
  <c r="I218" i="53"/>
  <c r="H214" i="53"/>
  <c r="I214" i="53"/>
  <c r="H210" i="53"/>
  <c r="I210" i="53"/>
  <c r="H203" i="53"/>
  <c r="I203" i="53"/>
  <c r="H201" i="53"/>
  <c r="I201" i="53"/>
  <c r="H198" i="53"/>
  <c r="H197" i="53" s="1"/>
  <c r="I198" i="53"/>
  <c r="I197" i="53" s="1"/>
  <c r="H195" i="53"/>
  <c r="I195" i="53"/>
  <c r="I191" i="53"/>
  <c r="J194" i="53"/>
  <c r="J196" i="53"/>
  <c r="J195" i="53" s="1"/>
  <c r="J199" i="53"/>
  <c r="J198" i="53" s="1"/>
  <c r="J197" i="53" s="1"/>
  <c r="J202" i="53"/>
  <c r="J201" i="53" s="1"/>
  <c r="I189" i="53"/>
  <c r="H186" i="53"/>
  <c r="I186" i="53"/>
  <c r="H184" i="53"/>
  <c r="I184" i="53"/>
  <c r="H182" i="53"/>
  <c r="I182" i="53"/>
  <c r="J183" i="53"/>
  <c r="J182" i="53" s="1"/>
  <c r="I180" i="53"/>
  <c r="H177" i="53"/>
  <c r="I177" i="53"/>
  <c r="H174" i="53"/>
  <c r="I174" i="53"/>
  <c r="H172" i="53"/>
  <c r="I172" i="53"/>
  <c r="G167" i="53"/>
  <c r="H167" i="53"/>
  <c r="I167" i="53"/>
  <c r="G164" i="53"/>
  <c r="H164" i="53"/>
  <c r="I164" i="53"/>
  <c r="J158" i="53"/>
  <c r="G157" i="53"/>
  <c r="H154" i="53"/>
  <c r="I154" i="53"/>
  <c r="J153" i="53"/>
  <c r="J152" i="53"/>
  <c r="J155" i="53"/>
  <c r="J156" i="53"/>
  <c r="J159" i="53"/>
  <c r="J160" i="53"/>
  <c r="J161" i="53"/>
  <c r="J162" i="53"/>
  <c r="J163" i="53"/>
  <c r="H150" i="53"/>
  <c r="I150" i="53"/>
  <c r="J149" i="53"/>
  <c r="J148" i="53" s="1"/>
  <c r="I148" i="53"/>
  <c r="J147" i="53"/>
  <c r="J146" i="53" s="1"/>
  <c r="H146" i="53"/>
  <c r="I146" i="53"/>
  <c r="H144" i="53"/>
  <c r="I144" i="53"/>
  <c r="J142" i="53"/>
  <c r="J141" i="53" s="1"/>
  <c r="H141" i="53"/>
  <c r="I141" i="53"/>
  <c r="J133" i="53"/>
  <c r="J134" i="53"/>
  <c r="J135" i="53"/>
  <c r="J136" i="53"/>
  <c r="J137" i="53"/>
  <c r="J138" i="53"/>
  <c r="J139" i="53"/>
  <c r="J140" i="53"/>
  <c r="H131" i="53"/>
  <c r="I131" i="53"/>
  <c r="J128" i="53"/>
  <c r="J129" i="53"/>
  <c r="J130" i="53"/>
  <c r="H126" i="53"/>
  <c r="I126" i="53"/>
  <c r="H123" i="53"/>
  <c r="I123" i="53"/>
  <c r="H121" i="53"/>
  <c r="I121" i="53"/>
  <c r="H119" i="53"/>
  <c r="I119" i="53"/>
  <c r="H117" i="53"/>
  <c r="I117" i="53"/>
  <c r="H114" i="53"/>
  <c r="I114" i="53"/>
  <c r="H110" i="53"/>
  <c r="I110" i="53"/>
  <c r="J110" i="53"/>
  <c r="G104" i="53"/>
  <c r="J106" i="53"/>
  <c r="J107" i="53"/>
  <c r="J108" i="53"/>
  <c r="J109" i="53"/>
  <c r="J105" i="53"/>
  <c r="H104" i="53"/>
  <c r="I104" i="53"/>
  <c r="H102" i="53"/>
  <c r="I102" i="53"/>
  <c r="H100" i="53"/>
  <c r="I100" i="53"/>
  <c r="H97" i="53"/>
  <c r="I97" i="53"/>
  <c r="I95" i="53"/>
  <c r="I93" i="53"/>
  <c r="J91" i="53"/>
  <c r="J90" i="53" s="1"/>
  <c r="H90" i="53"/>
  <c r="I90" i="53"/>
  <c r="J89" i="53"/>
  <c r="J88" i="53" s="1"/>
  <c r="H88" i="53"/>
  <c r="I88" i="53"/>
  <c r="H83" i="53"/>
  <c r="I83" i="53"/>
  <c r="J81" i="53"/>
  <c r="J80" i="53" s="1"/>
  <c r="H80" i="53"/>
  <c r="I80" i="53"/>
  <c r="J79" i="53"/>
  <c r="J78" i="53" s="1"/>
  <c r="H78" i="53"/>
  <c r="I78" i="53"/>
  <c r="G75" i="53"/>
  <c r="H71" i="53"/>
  <c r="I71" i="53"/>
  <c r="H73" i="53"/>
  <c r="I73" i="53"/>
  <c r="H75" i="53"/>
  <c r="I75" i="53"/>
  <c r="J70" i="53"/>
  <c r="J69" i="53" s="1"/>
  <c r="H69" i="53"/>
  <c r="I69" i="53"/>
  <c r="H65" i="53"/>
  <c r="I65" i="53"/>
  <c r="H63" i="53"/>
  <c r="I63" i="53"/>
  <c r="H59" i="53"/>
  <c r="I59" i="53"/>
  <c r="H45" i="53"/>
  <c r="I45" i="53"/>
  <c r="H55" i="53"/>
  <c r="H54" i="53" s="1"/>
  <c r="I55" i="53"/>
  <c r="I54" i="53" s="1"/>
  <c r="J47" i="53"/>
  <c r="J49" i="53"/>
  <c r="J50" i="53"/>
  <c r="J51" i="53"/>
  <c r="J52" i="53"/>
  <c r="J53" i="53"/>
  <c r="J46" i="53"/>
  <c r="G45" i="53"/>
  <c r="H43" i="53"/>
  <c r="I43" i="53"/>
  <c r="G37" i="53"/>
  <c r="J39" i="53"/>
  <c r="J40" i="53"/>
  <c r="J41" i="53"/>
  <c r="J38" i="53"/>
  <c r="H37" i="53"/>
  <c r="I37" i="53"/>
  <c r="J36" i="53"/>
  <c r="J35" i="53" s="1"/>
  <c r="H35" i="53"/>
  <c r="I35" i="53"/>
  <c r="H33" i="53"/>
  <c r="I33" i="53"/>
  <c r="J34" i="53"/>
  <c r="J33" i="53" s="1"/>
  <c r="J28" i="53"/>
  <c r="J29" i="53"/>
  <c r="J30" i="53"/>
  <c r="J31" i="53"/>
  <c r="J32" i="53"/>
  <c r="G21" i="53"/>
  <c r="G325" i="53"/>
  <c r="G324" i="53" s="1"/>
  <c r="G323" i="53" s="1"/>
  <c r="G321" i="53"/>
  <c r="G319" i="53"/>
  <c r="G317" i="53"/>
  <c r="G311" i="53"/>
  <c r="G310" i="53" s="1"/>
  <c r="G308" i="53"/>
  <c r="G306" i="53"/>
  <c r="G304" i="53"/>
  <c r="G302" i="53"/>
  <c r="G299" i="53"/>
  <c r="G297" i="53"/>
  <c r="G295" i="53"/>
  <c r="G283" i="53"/>
  <c r="G280" i="53"/>
  <c r="G278" i="53"/>
  <c r="G276" i="53"/>
  <c r="G274" i="53"/>
  <c r="G268" i="53"/>
  <c r="G266" i="53"/>
  <c r="G265" i="53" s="1"/>
  <c r="G263" i="53"/>
  <c r="G262" i="53" s="1"/>
  <c r="G260" i="53"/>
  <c r="G258" i="53"/>
  <c r="G252" i="53"/>
  <c r="G250" i="53"/>
  <c r="G248" i="53"/>
  <c r="G246" i="53"/>
  <c r="G222" i="53"/>
  <c r="G214" i="53"/>
  <c r="G210" i="53"/>
  <c r="G198" i="53"/>
  <c r="G197" i="53" s="1"/>
  <c r="G195" i="53"/>
  <c r="G193" i="53"/>
  <c r="G191" i="53"/>
  <c r="G189" i="53"/>
  <c r="G186" i="53"/>
  <c r="G184" i="53"/>
  <c r="G182" i="53"/>
  <c r="G180" i="53"/>
  <c r="G177" i="53"/>
  <c r="G174" i="53"/>
  <c r="G154" i="53"/>
  <c r="G148" i="53"/>
  <c r="G146" i="53"/>
  <c r="G144" i="53"/>
  <c r="G141" i="53"/>
  <c r="G123" i="53"/>
  <c r="G121" i="53"/>
  <c r="G119" i="53"/>
  <c r="G117" i="53"/>
  <c r="G114" i="53"/>
  <c r="G112" i="53"/>
  <c r="G110" i="53"/>
  <c r="G102" i="53"/>
  <c r="G100" i="53"/>
  <c r="G97" i="53"/>
  <c r="G95" i="53"/>
  <c r="G93" i="53"/>
  <c r="G90" i="53"/>
  <c r="G88" i="53"/>
  <c r="G83" i="53"/>
  <c r="G80" i="53"/>
  <c r="G73" i="53"/>
  <c r="G71" i="53"/>
  <c r="G69" i="53"/>
  <c r="G65" i="53"/>
  <c r="G63" i="53"/>
  <c r="G61" i="53"/>
  <c r="G59" i="53"/>
  <c r="G55" i="53"/>
  <c r="G54" i="53" s="1"/>
  <c r="G43" i="53"/>
  <c r="G35" i="53"/>
  <c r="G33" i="53"/>
  <c r="G26" i="53"/>
  <c r="N324" i="49"/>
  <c r="N323" i="49" s="1"/>
  <c r="G327" i="49"/>
  <c r="G326" i="49" s="1"/>
  <c r="G325" i="49" s="1"/>
  <c r="N318" i="49"/>
  <c r="N317" i="49"/>
  <c r="N314" i="49"/>
  <c r="N313" i="49" s="1"/>
  <c r="N312" i="49" s="1"/>
  <c r="G316" i="49"/>
  <c r="H316" i="49"/>
  <c r="I316" i="49"/>
  <c r="J316" i="49"/>
  <c r="K316" i="49"/>
  <c r="L316" i="49"/>
  <c r="M316" i="49"/>
  <c r="H313" i="49"/>
  <c r="H312" i="49" s="1"/>
  <c r="I313" i="49"/>
  <c r="I312" i="49" s="1"/>
  <c r="J313" i="49"/>
  <c r="J312" i="49" s="1"/>
  <c r="K313" i="49"/>
  <c r="K312" i="49" s="1"/>
  <c r="L313" i="49"/>
  <c r="L312" i="49" s="1"/>
  <c r="M313" i="49"/>
  <c r="M312" i="49" s="1"/>
  <c r="H310" i="49"/>
  <c r="I310" i="49"/>
  <c r="J310" i="49"/>
  <c r="K310" i="49"/>
  <c r="L310" i="49"/>
  <c r="M310" i="49"/>
  <c r="H308" i="49"/>
  <c r="I308" i="49"/>
  <c r="J308" i="49"/>
  <c r="K308" i="49"/>
  <c r="L308" i="49"/>
  <c r="M308" i="49"/>
  <c r="H304" i="49"/>
  <c r="I304" i="49"/>
  <c r="J304" i="49"/>
  <c r="K304" i="49"/>
  <c r="L304" i="49"/>
  <c r="M304" i="49"/>
  <c r="H301" i="49"/>
  <c r="I301" i="49"/>
  <c r="J301" i="49"/>
  <c r="K301" i="49"/>
  <c r="L301" i="49"/>
  <c r="M301" i="49"/>
  <c r="H299" i="49"/>
  <c r="I299" i="49"/>
  <c r="J299" i="49"/>
  <c r="K299" i="49"/>
  <c r="L299" i="49"/>
  <c r="M299" i="49"/>
  <c r="H297" i="49"/>
  <c r="I297" i="49"/>
  <c r="J297" i="49"/>
  <c r="K297" i="49"/>
  <c r="L297" i="49"/>
  <c r="M297" i="49"/>
  <c r="H294" i="49"/>
  <c r="I294" i="49"/>
  <c r="J294" i="49"/>
  <c r="J291" i="49" s="1"/>
  <c r="K294" i="49"/>
  <c r="L294" i="49"/>
  <c r="M294" i="49"/>
  <c r="H292" i="49"/>
  <c r="I292" i="49"/>
  <c r="J292" i="49"/>
  <c r="K292" i="49"/>
  <c r="L292" i="49"/>
  <c r="M292" i="49"/>
  <c r="H289" i="49"/>
  <c r="I289" i="49"/>
  <c r="J289" i="49"/>
  <c r="K289" i="49"/>
  <c r="L289"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I274" i="49"/>
  <c r="J274" i="49"/>
  <c r="K274" i="49"/>
  <c r="L274" i="49"/>
  <c r="M274" i="49"/>
  <c r="H270" i="49"/>
  <c r="I270" i="49"/>
  <c r="J270" i="49"/>
  <c r="K270" i="49"/>
  <c r="L270" i="49"/>
  <c r="M270" i="49"/>
  <c r="H268" i="49"/>
  <c r="I268" i="49"/>
  <c r="J268" i="49"/>
  <c r="K268" i="49"/>
  <c r="L268" i="49"/>
  <c r="M268" i="49"/>
  <c r="H265" i="49"/>
  <c r="H264" i="49" s="1"/>
  <c r="I265" i="49"/>
  <c r="I264" i="49" s="1"/>
  <c r="J265" i="49"/>
  <c r="J264" i="49" s="1"/>
  <c r="K265" i="49"/>
  <c r="K264" i="49" s="1"/>
  <c r="L265" i="49"/>
  <c r="L264" i="49" s="1"/>
  <c r="M265" i="49"/>
  <c r="M264" i="49" s="1"/>
  <c r="H262" i="49"/>
  <c r="I262" i="49"/>
  <c r="J262" i="49"/>
  <c r="K262" i="49"/>
  <c r="L262" i="49"/>
  <c r="M262" i="49"/>
  <c r="H260" i="49"/>
  <c r="I260" i="49"/>
  <c r="J260" i="49"/>
  <c r="K260" i="49"/>
  <c r="L260" i="49"/>
  <c r="M260" i="49"/>
  <c r="G257" i="49"/>
  <c r="H257" i="49"/>
  <c r="I257" i="49"/>
  <c r="J257" i="49"/>
  <c r="K257" i="49"/>
  <c r="L257" i="49"/>
  <c r="M257" i="49"/>
  <c r="H253" i="49"/>
  <c r="I253" i="49"/>
  <c r="J253" i="49"/>
  <c r="K253" i="49"/>
  <c r="L253" i="49"/>
  <c r="M253" i="49"/>
  <c r="N253" i="49"/>
  <c r="G251" i="49"/>
  <c r="G245" i="49"/>
  <c r="H242" i="49"/>
  <c r="I242" i="49"/>
  <c r="J242" i="49"/>
  <c r="K242" i="49"/>
  <c r="L242" i="49"/>
  <c r="M242" i="49"/>
  <c r="G239" i="49"/>
  <c r="H239" i="49"/>
  <c r="I239" i="49"/>
  <c r="J239" i="49"/>
  <c r="K239" i="49"/>
  <c r="L239" i="49"/>
  <c r="M239" i="49"/>
  <c r="H233" i="49"/>
  <c r="I233" i="49"/>
  <c r="J233" i="49"/>
  <c r="K233" i="49"/>
  <c r="L233" i="49"/>
  <c r="M233" i="49"/>
  <c r="H226" i="49"/>
  <c r="I226" i="49"/>
  <c r="J226" i="49"/>
  <c r="K226" i="49"/>
  <c r="L226" i="49"/>
  <c r="M226" i="49"/>
  <c r="G223" i="49"/>
  <c r="H219" i="49"/>
  <c r="I219" i="49"/>
  <c r="J219" i="49"/>
  <c r="K219" i="49"/>
  <c r="L219" i="49"/>
  <c r="M219" i="49"/>
  <c r="N218"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K173" i="49"/>
  <c r="L173" i="49"/>
  <c r="M173" i="49"/>
  <c r="G173" i="49"/>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H149" i="53" s="1"/>
  <c r="H148" i="53" s="1"/>
  <c r="J148" i="49"/>
  <c r="K148" i="49"/>
  <c r="L148" i="49"/>
  <c r="M148" i="49"/>
  <c r="H146" i="49"/>
  <c r="I146" i="49"/>
  <c r="J146" i="49"/>
  <c r="K146" i="49"/>
  <c r="L146" i="49"/>
  <c r="M146" i="49"/>
  <c r="H141" i="49"/>
  <c r="I141" i="49"/>
  <c r="J141" i="49"/>
  <c r="K141" i="49"/>
  <c r="L141" i="49"/>
  <c r="M141" i="49"/>
  <c r="H126" i="49"/>
  <c r="I126" i="49"/>
  <c r="J126" i="49"/>
  <c r="K126" i="49"/>
  <c r="L126" i="49"/>
  <c r="M126" i="49"/>
  <c r="H110" i="49"/>
  <c r="I110" i="49"/>
  <c r="J110" i="49"/>
  <c r="K110" i="49"/>
  <c r="L110" i="49"/>
  <c r="M110" i="49"/>
  <c r="G110" i="49"/>
  <c r="N106" i="49"/>
  <c r="N107" i="49"/>
  <c r="N108" i="49"/>
  <c r="N109" i="49"/>
  <c r="H100" i="49"/>
  <c r="I100" i="49"/>
  <c r="J100" i="49"/>
  <c r="K100" i="49"/>
  <c r="L100" i="49"/>
  <c r="M100" i="49"/>
  <c r="H88" i="49"/>
  <c r="I88" i="49"/>
  <c r="J88" i="49"/>
  <c r="K88" i="49"/>
  <c r="L88" i="49"/>
  <c r="M88" i="49"/>
  <c r="I45" i="49"/>
  <c r="J45" i="49"/>
  <c r="K45" i="49"/>
  <c r="L45" i="49"/>
  <c r="M45"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I65" i="49"/>
  <c r="J65" i="49"/>
  <c r="K65" i="49"/>
  <c r="L65" i="49"/>
  <c r="M65" i="49"/>
  <c r="H63" i="49"/>
  <c r="I63" i="49"/>
  <c r="J63" i="49"/>
  <c r="K63" i="49"/>
  <c r="L63" i="49"/>
  <c r="M63" i="49"/>
  <c r="H59" i="49"/>
  <c r="I59" i="49"/>
  <c r="J59" i="49"/>
  <c r="K59" i="49"/>
  <c r="L59" i="49"/>
  <c r="M59" i="49"/>
  <c r="H55" i="49"/>
  <c r="H54" i="49" s="1"/>
  <c r="I55" i="49"/>
  <c r="I54" i="49" s="1"/>
  <c r="J55" i="49"/>
  <c r="J54" i="49" s="1"/>
  <c r="K55" i="49"/>
  <c r="K54" i="49" s="1"/>
  <c r="L55" i="49"/>
  <c r="L54" i="49" s="1"/>
  <c r="M55" i="49"/>
  <c r="M54" i="49" s="1"/>
  <c r="N47" i="49"/>
  <c r="N48" i="49"/>
  <c r="H48" i="53" s="1"/>
  <c r="J48" i="53" s="1"/>
  <c r="N49" i="49"/>
  <c r="H49" i="53" s="1"/>
  <c r="N50" i="49"/>
  <c r="N51" i="49"/>
  <c r="N52" i="49"/>
  <c r="N53" i="49"/>
  <c r="H43" i="49"/>
  <c r="I43" i="49"/>
  <c r="J43" i="49"/>
  <c r="K43" i="49"/>
  <c r="L43" i="49"/>
  <c r="M43" i="49"/>
  <c r="H37" i="49"/>
  <c r="I37" i="49"/>
  <c r="J37" i="49"/>
  <c r="K37" i="49"/>
  <c r="L37" i="49"/>
  <c r="M37" i="49"/>
  <c r="H35" i="49"/>
  <c r="I35" i="49"/>
  <c r="J35" i="49"/>
  <c r="K35" i="49"/>
  <c r="L35" i="49"/>
  <c r="M35" i="49"/>
  <c r="G35" i="49"/>
  <c r="H33" i="49"/>
  <c r="I33" i="49"/>
  <c r="J33" i="49"/>
  <c r="K33" i="49"/>
  <c r="L33" i="49"/>
  <c r="M33" i="49"/>
  <c r="H21" i="49"/>
  <c r="I21" i="49"/>
  <c r="J21" i="49"/>
  <c r="K21" i="49"/>
  <c r="L21" i="49"/>
  <c r="M21"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42" i="49"/>
  <c r="G23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G21" i="49"/>
  <c r="F26" i="52"/>
  <c r="F25" i="52" s="1"/>
  <c r="F19" i="52"/>
  <c r="F14" i="52" s="1"/>
  <c r="F13" i="52"/>
  <c r="F10" i="52"/>
  <c r="F9" i="52" s="1"/>
  <c r="G12" i="53" s="1"/>
  <c r="F24" i="52" l="1"/>
  <c r="F23" i="52" s="1"/>
  <c r="G10" i="49"/>
  <c r="I265" i="53"/>
  <c r="I254" i="53" s="1"/>
  <c r="J154" i="53"/>
  <c r="J255" i="53"/>
  <c r="G224" i="53"/>
  <c r="J193" i="53"/>
  <c r="J150" i="53"/>
  <c r="I209" i="53"/>
  <c r="J325" i="53"/>
  <c r="J324" i="53" s="1"/>
  <c r="J323" i="53" s="1"/>
  <c r="I92" i="53"/>
  <c r="J104" i="53"/>
  <c r="H289" i="53"/>
  <c r="I273" i="49"/>
  <c r="I171" i="53"/>
  <c r="J232" i="53"/>
  <c r="H224" i="53"/>
  <c r="J225" i="53"/>
  <c r="I87" i="53"/>
  <c r="H171" i="53"/>
  <c r="I200" i="53"/>
  <c r="H209" i="53"/>
  <c r="I237" i="53"/>
  <c r="I301" i="53"/>
  <c r="G68" i="53"/>
  <c r="I179" i="53"/>
  <c r="H265" i="53"/>
  <c r="H254" i="53" s="1"/>
  <c r="H294" i="53"/>
  <c r="H301" i="53"/>
  <c r="M42" i="49"/>
  <c r="I224" i="53"/>
  <c r="J238" i="53"/>
  <c r="H271" i="53"/>
  <c r="I289" i="53"/>
  <c r="G58" i="53"/>
  <c r="J37" i="53"/>
  <c r="J45" i="53"/>
  <c r="G315" i="49"/>
  <c r="M273" i="49"/>
  <c r="I267" i="49"/>
  <c r="M267" i="49"/>
  <c r="G267" i="49"/>
  <c r="G189" i="49"/>
  <c r="N150" i="49"/>
  <c r="N131" i="49"/>
  <c r="I42" i="49"/>
  <c r="G42" i="49"/>
  <c r="N45" i="49"/>
  <c r="J42" i="49"/>
  <c r="N26" i="49"/>
  <c r="G10" i="53"/>
  <c r="G12" i="49"/>
  <c r="F12" i="52"/>
  <c r="F31" i="52" s="1"/>
  <c r="I294" i="53"/>
  <c r="I271" i="53"/>
  <c r="H200" i="53"/>
  <c r="I188" i="53"/>
  <c r="I125" i="53"/>
  <c r="H125" i="53"/>
  <c r="J87" i="53"/>
  <c r="H87" i="53"/>
  <c r="G294" i="53"/>
  <c r="G301" i="53"/>
  <c r="G87" i="53"/>
  <c r="G313" i="53"/>
  <c r="G99" i="53"/>
  <c r="G179" i="53"/>
  <c r="G188" i="53"/>
  <c r="G20" i="53"/>
  <c r="G92" i="53"/>
  <c r="G143" i="53"/>
  <c r="G200" i="53"/>
  <c r="G209" i="53"/>
  <c r="G254" i="53"/>
  <c r="G42" i="53"/>
  <c r="G116" i="53"/>
  <c r="G273" i="49"/>
  <c r="L172" i="49"/>
  <c r="H172" i="49"/>
  <c r="L225" i="49"/>
  <c r="H225" i="49"/>
  <c r="M296" i="49"/>
  <c r="G82" i="49"/>
  <c r="G172" i="49"/>
  <c r="M225" i="49"/>
  <c r="G238" i="49"/>
  <c r="L296" i="49"/>
  <c r="H296" i="49"/>
  <c r="G99" i="49"/>
  <c r="G201" i="49"/>
  <c r="J296" i="49"/>
  <c r="I225" i="49"/>
  <c r="L267" i="49"/>
  <c r="H267" i="49"/>
  <c r="G87" i="49"/>
  <c r="G180" i="49"/>
  <c r="G256" i="49"/>
  <c r="G255" i="49" s="1"/>
  <c r="J20" i="49"/>
  <c r="L42" i="49"/>
  <c r="H42" i="49"/>
  <c r="J225" i="49"/>
  <c r="J256" i="49"/>
  <c r="G68" i="49"/>
  <c r="I20" i="49"/>
  <c r="H273" i="49"/>
  <c r="G20" i="49"/>
  <c r="G143" i="49"/>
  <c r="G291" i="49"/>
  <c r="G303" i="49"/>
  <c r="K42" i="49"/>
  <c r="J172" i="49"/>
  <c r="J267" i="49"/>
  <c r="G92" i="49"/>
  <c r="L273" i="49"/>
  <c r="G116" i="49"/>
  <c r="G125" i="49"/>
  <c r="G210" i="49"/>
  <c r="G225" i="49"/>
  <c r="G284" i="49"/>
  <c r="G296" i="49"/>
  <c r="I172" i="49"/>
  <c r="K291" i="49"/>
  <c r="I296" i="49"/>
  <c r="N316" i="49"/>
  <c r="K296" i="49"/>
  <c r="M291" i="49"/>
  <c r="L291" i="49"/>
  <c r="H291" i="49"/>
  <c r="I291" i="49"/>
  <c r="J273" i="49"/>
  <c r="K273" i="49"/>
  <c r="K267" i="49"/>
  <c r="L256" i="49"/>
  <c r="H256" i="49"/>
  <c r="M256" i="49"/>
  <c r="M255" i="49" s="1"/>
  <c r="I256" i="49"/>
  <c r="I255" i="49" s="1"/>
  <c r="K256" i="49"/>
  <c r="K225" i="49"/>
  <c r="K172" i="49"/>
  <c r="M172" i="49"/>
  <c r="G58" i="49"/>
  <c r="L20" i="49"/>
  <c r="H20" i="49"/>
  <c r="M20" i="49"/>
  <c r="K20" i="49"/>
  <c r="I170" i="53" l="1"/>
  <c r="J224" i="53"/>
  <c r="G19" i="49"/>
  <c r="G19" i="53"/>
  <c r="H255" i="49"/>
  <c r="K255" i="49"/>
  <c r="L255" i="49"/>
  <c r="G171" i="49"/>
  <c r="G67" i="49"/>
  <c r="G272" i="49"/>
  <c r="J255" i="49"/>
  <c r="G28" i="52"/>
  <c r="G18" i="52"/>
  <c r="G27" i="52"/>
  <c r="G17" i="52"/>
  <c r="G22" i="52"/>
  <c r="G16" i="52"/>
  <c r="G11" i="52"/>
  <c r="G10" i="52" s="1"/>
  <c r="G9" i="52" s="1"/>
  <c r="G29" i="52"/>
  <c r="G21" i="52"/>
  <c r="G15" i="52"/>
  <c r="G30" i="52"/>
  <c r="F214" i="56"/>
  <c r="E214" i="56"/>
  <c r="D214" i="56"/>
  <c r="C214" i="56"/>
  <c r="F213" i="56"/>
  <c r="E213" i="56"/>
  <c r="D213" i="56"/>
  <c r="C213" i="56"/>
  <c r="F212" i="56"/>
  <c r="E212" i="56"/>
  <c r="D212" i="56"/>
  <c r="C212" i="56"/>
  <c r="F211" i="56"/>
  <c r="E211" i="56"/>
  <c r="D211" i="56"/>
  <c r="C211" i="56"/>
  <c r="F210" i="56"/>
  <c r="E210" i="56"/>
  <c r="D210" i="56"/>
  <c r="C210" i="56"/>
  <c r="F209" i="56"/>
  <c r="E209" i="56"/>
  <c r="D209" i="56"/>
  <c r="C209" i="56"/>
  <c r="F208" i="56"/>
  <c r="E208" i="56"/>
  <c r="D208" i="56"/>
  <c r="C208" i="56"/>
  <c r="F207" i="56"/>
  <c r="E207" i="56"/>
  <c r="D207" i="56"/>
  <c r="C207" i="56"/>
  <c r="F206" i="56"/>
  <c r="E206" i="56"/>
  <c r="D206" i="56"/>
  <c r="C206" i="56"/>
  <c r="F205" i="56"/>
  <c r="E205" i="56"/>
  <c r="D205" i="56"/>
  <c r="C205" i="56"/>
  <c r="F204" i="56"/>
  <c r="E204" i="56"/>
  <c r="D204" i="56"/>
  <c r="C204" i="56"/>
  <c r="F203" i="56"/>
  <c r="E203" i="56"/>
  <c r="D203" i="56"/>
  <c r="C203" i="56"/>
  <c r="F202" i="56"/>
  <c r="E202" i="56"/>
  <c r="D202" i="56"/>
  <c r="C202" i="56"/>
  <c r="F201" i="56"/>
  <c r="E201" i="56"/>
  <c r="D201" i="56"/>
  <c r="C201" i="56"/>
  <c r="F200" i="56"/>
  <c r="E200" i="56"/>
  <c r="D200" i="56"/>
  <c r="C200" i="56"/>
  <c r="F199" i="56"/>
  <c r="E199" i="56"/>
  <c r="D199" i="56"/>
  <c r="C199" i="56"/>
  <c r="F198" i="56"/>
  <c r="E198" i="56"/>
  <c r="D198" i="56"/>
  <c r="C198" i="56"/>
  <c r="F197" i="56"/>
  <c r="E197" i="56"/>
  <c r="D197" i="56"/>
  <c r="C197" i="56"/>
  <c r="F196" i="56"/>
  <c r="E196" i="56"/>
  <c r="D196" i="56"/>
  <c r="B196" i="56" s="1"/>
  <c r="C196" i="56"/>
  <c r="F195" i="56"/>
  <c r="E195" i="56"/>
  <c r="D195" i="56"/>
  <c r="C195" i="56"/>
  <c r="F194" i="56"/>
  <c r="E194" i="56"/>
  <c r="D194" i="56"/>
  <c r="C194" i="56"/>
  <c r="F193" i="56"/>
  <c r="E193" i="56"/>
  <c r="D193" i="56"/>
  <c r="C193" i="56"/>
  <c r="F192" i="56"/>
  <c r="E192" i="56"/>
  <c r="D192" i="56"/>
  <c r="C192" i="56"/>
  <c r="F191" i="56"/>
  <c r="E191" i="56"/>
  <c r="D191" i="56"/>
  <c r="C191" i="56"/>
  <c r="F190" i="56"/>
  <c r="E190" i="56"/>
  <c r="D190" i="56"/>
  <c r="C190" i="56"/>
  <c r="F189" i="56"/>
  <c r="E189" i="56"/>
  <c r="D189" i="56"/>
  <c r="C189" i="56"/>
  <c r="F188" i="56"/>
  <c r="E188" i="56"/>
  <c r="D188" i="56"/>
  <c r="C188" i="56"/>
  <c r="F187" i="56"/>
  <c r="E187" i="56"/>
  <c r="D187" i="56"/>
  <c r="C187" i="56"/>
  <c r="F186" i="56"/>
  <c r="E186" i="56"/>
  <c r="D186" i="56"/>
  <c r="C186" i="56"/>
  <c r="F185" i="56"/>
  <c r="E185" i="56"/>
  <c r="D185" i="56"/>
  <c r="C185" i="56"/>
  <c r="F184" i="56"/>
  <c r="E184" i="56"/>
  <c r="D184" i="56"/>
  <c r="C184" i="56"/>
  <c r="F183" i="56"/>
  <c r="E183" i="56"/>
  <c r="D183" i="56"/>
  <c r="C183" i="56"/>
  <c r="F182" i="56"/>
  <c r="E182" i="56"/>
  <c r="D182" i="56"/>
  <c r="B182" i="56" s="1"/>
  <c r="C182" i="56"/>
  <c r="F181" i="56"/>
  <c r="E181" i="56"/>
  <c r="D181" i="56"/>
  <c r="C181" i="56"/>
  <c r="F180" i="56"/>
  <c r="E180" i="56"/>
  <c r="D180" i="56"/>
  <c r="C180" i="56"/>
  <c r="F179" i="56"/>
  <c r="E179" i="56"/>
  <c r="D179" i="56"/>
  <c r="C179" i="56"/>
  <c r="F178" i="56"/>
  <c r="E178" i="56"/>
  <c r="D178" i="56"/>
  <c r="C178" i="56"/>
  <c r="F177" i="56"/>
  <c r="E177" i="56"/>
  <c r="D177" i="56"/>
  <c r="C177" i="56"/>
  <c r="F176" i="56"/>
  <c r="E176" i="56"/>
  <c r="D176" i="56"/>
  <c r="C176" i="56"/>
  <c r="F175" i="56"/>
  <c r="E175" i="56"/>
  <c r="D175" i="56"/>
  <c r="C175" i="56"/>
  <c r="F174" i="56"/>
  <c r="E174" i="56"/>
  <c r="D174" i="56"/>
  <c r="C174" i="56"/>
  <c r="F173" i="56"/>
  <c r="E173" i="56"/>
  <c r="D173" i="56"/>
  <c r="C173" i="56"/>
  <c r="F172" i="56"/>
  <c r="E172" i="56"/>
  <c r="D172" i="56"/>
  <c r="C172" i="56"/>
  <c r="F171" i="56"/>
  <c r="E171" i="56"/>
  <c r="D171" i="56"/>
  <c r="C171" i="56"/>
  <c r="F170" i="56"/>
  <c r="E170" i="56"/>
  <c r="D170" i="56"/>
  <c r="C170" i="56"/>
  <c r="F169" i="56"/>
  <c r="E169" i="56"/>
  <c r="D169" i="56"/>
  <c r="C169" i="56"/>
  <c r="F168" i="56"/>
  <c r="E168" i="56"/>
  <c r="D168" i="56"/>
  <c r="C168" i="56"/>
  <c r="F167" i="56"/>
  <c r="E167" i="56"/>
  <c r="D167" i="56"/>
  <c r="C167" i="56"/>
  <c r="F166" i="56"/>
  <c r="E166" i="56"/>
  <c r="D166" i="56"/>
  <c r="C166" i="56"/>
  <c r="F165" i="56"/>
  <c r="E165" i="56"/>
  <c r="D165" i="56"/>
  <c r="C165" i="56"/>
  <c r="F164" i="56"/>
  <c r="E164" i="56"/>
  <c r="D164" i="56"/>
  <c r="C164" i="56"/>
  <c r="F163" i="56"/>
  <c r="E163" i="56"/>
  <c r="D163" i="56"/>
  <c r="C163" i="56"/>
  <c r="F162" i="56"/>
  <c r="E162" i="56"/>
  <c r="D162" i="56"/>
  <c r="C162" i="56"/>
  <c r="F161" i="56"/>
  <c r="E161" i="56"/>
  <c r="D161" i="56"/>
  <c r="C161" i="56"/>
  <c r="F160" i="56"/>
  <c r="E160" i="56"/>
  <c r="D160" i="56"/>
  <c r="C160" i="56"/>
  <c r="F159" i="56"/>
  <c r="E159" i="56"/>
  <c r="D159" i="56"/>
  <c r="C159" i="56"/>
  <c r="F158" i="56"/>
  <c r="E158" i="56"/>
  <c r="D158" i="56"/>
  <c r="C158" i="56"/>
  <c r="F157" i="56"/>
  <c r="E157" i="56"/>
  <c r="D157" i="56"/>
  <c r="C157" i="56"/>
  <c r="F156" i="56"/>
  <c r="E156" i="56"/>
  <c r="D156" i="56"/>
  <c r="C156" i="56"/>
  <c r="F155" i="56"/>
  <c r="E155" i="56"/>
  <c r="D155" i="56"/>
  <c r="C155" i="56"/>
  <c r="F154" i="56"/>
  <c r="E154" i="56"/>
  <c r="D154" i="56"/>
  <c r="C154" i="56"/>
  <c r="F153" i="56"/>
  <c r="E153" i="56"/>
  <c r="D153" i="56"/>
  <c r="C153" i="56"/>
  <c r="F152" i="56"/>
  <c r="E152" i="56"/>
  <c r="D152" i="56"/>
  <c r="C152" i="56"/>
  <c r="F151" i="56"/>
  <c r="E151" i="56"/>
  <c r="D151" i="56"/>
  <c r="C151" i="56"/>
  <c r="F150" i="56"/>
  <c r="E150" i="56"/>
  <c r="D150" i="56"/>
  <c r="C150" i="56"/>
  <c r="F149" i="56"/>
  <c r="E149" i="56"/>
  <c r="D149" i="56"/>
  <c r="C149" i="56"/>
  <c r="F148" i="56"/>
  <c r="E148" i="56"/>
  <c r="D148" i="56"/>
  <c r="C148" i="56"/>
  <c r="F147" i="56"/>
  <c r="E147" i="56"/>
  <c r="D147" i="56"/>
  <c r="C147" i="56"/>
  <c r="F146" i="56"/>
  <c r="E146" i="56"/>
  <c r="D146" i="56"/>
  <c r="C146" i="56"/>
  <c r="F145" i="56"/>
  <c r="E145" i="56"/>
  <c r="D145" i="56"/>
  <c r="C145" i="56"/>
  <c r="F144" i="56"/>
  <c r="E144" i="56"/>
  <c r="D144" i="56"/>
  <c r="C144" i="56"/>
  <c r="F143" i="56"/>
  <c r="E143" i="56"/>
  <c r="D143" i="56"/>
  <c r="C143" i="56"/>
  <c r="F142" i="56"/>
  <c r="E142" i="56"/>
  <c r="D142" i="56"/>
  <c r="C142" i="56"/>
  <c r="F141" i="56"/>
  <c r="E141" i="56"/>
  <c r="D141" i="56"/>
  <c r="C141" i="56"/>
  <c r="F140" i="56"/>
  <c r="E140" i="56"/>
  <c r="D140" i="56"/>
  <c r="C140" i="56"/>
  <c r="F139" i="56"/>
  <c r="E139" i="56"/>
  <c r="D139" i="56"/>
  <c r="C139" i="56"/>
  <c r="F138" i="56"/>
  <c r="E138" i="56"/>
  <c r="D138" i="56"/>
  <c r="C138" i="56"/>
  <c r="F137" i="56"/>
  <c r="E137" i="56"/>
  <c r="D137" i="56"/>
  <c r="C137" i="56"/>
  <c r="F136" i="56"/>
  <c r="E136" i="56"/>
  <c r="D136" i="56"/>
  <c r="C136" i="56"/>
  <c r="F135" i="56"/>
  <c r="E135" i="56"/>
  <c r="D135" i="56"/>
  <c r="C135" i="56"/>
  <c r="F134" i="56"/>
  <c r="E134" i="56"/>
  <c r="D134" i="56"/>
  <c r="C134" i="56"/>
  <c r="F133" i="56"/>
  <c r="E133" i="56"/>
  <c r="D133" i="56"/>
  <c r="C133" i="56"/>
  <c r="F132" i="56"/>
  <c r="E132" i="56"/>
  <c r="D132" i="56"/>
  <c r="C132" i="56"/>
  <c r="F131" i="56"/>
  <c r="E131" i="56"/>
  <c r="D131" i="56"/>
  <c r="C131" i="56"/>
  <c r="F130" i="56"/>
  <c r="E130" i="56"/>
  <c r="D130" i="56"/>
  <c r="C130" i="56"/>
  <c r="F129" i="56"/>
  <c r="E129" i="56"/>
  <c r="D129" i="56"/>
  <c r="C129" i="56"/>
  <c r="F128" i="56"/>
  <c r="E128" i="56"/>
  <c r="D128" i="56"/>
  <c r="C128" i="56"/>
  <c r="F127" i="56"/>
  <c r="E127" i="56"/>
  <c r="D127" i="56"/>
  <c r="C127" i="56"/>
  <c r="F126" i="56"/>
  <c r="E126" i="56"/>
  <c r="D126" i="56"/>
  <c r="C126" i="56"/>
  <c r="F125" i="56"/>
  <c r="E125" i="56"/>
  <c r="D125" i="56"/>
  <c r="C125" i="56"/>
  <c r="F124" i="56"/>
  <c r="E124" i="56"/>
  <c r="D124" i="56"/>
  <c r="C124" i="56"/>
  <c r="F123" i="56"/>
  <c r="E123" i="56"/>
  <c r="D123" i="56"/>
  <c r="C123" i="56"/>
  <c r="F122" i="56"/>
  <c r="E122" i="56"/>
  <c r="D122" i="56"/>
  <c r="C122" i="56"/>
  <c r="F121" i="56"/>
  <c r="E121" i="56"/>
  <c r="D121" i="56"/>
  <c r="C121" i="56"/>
  <c r="F120" i="56"/>
  <c r="E120" i="56"/>
  <c r="D120" i="56"/>
  <c r="C120" i="56"/>
  <c r="F119" i="56"/>
  <c r="E119" i="56"/>
  <c r="D119" i="56"/>
  <c r="C119" i="56"/>
  <c r="F118" i="56"/>
  <c r="E118" i="56"/>
  <c r="D118" i="56"/>
  <c r="C118" i="56"/>
  <c r="F117" i="56"/>
  <c r="E117" i="56"/>
  <c r="D117" i="56"/>
  <c r="C117" i="56"/>
  <c r="F116" i="56"/>
  <c r="E116" i="56"/>
  <c r="D116" i="56"/>
  <c r="C116" i="56"/>
  <c r="F115" i="56"/>
  <c r="E115" i="56"/>
  <c r="D115" i="56"/>
  <c r="C115" i="56"/>
  <c r="F114" i="56"/>
  <c r="E114" i="56"/>
  <c r="D114" i="56"/>
  <c r="C114" i="56"/>
  <c r="F113" i="56"/>
  <c r="E113" i="56"/>
  <c r="D113" i="56"/>
  <c r="C113" i="56"/>
  <c r="F112" i="56"/>
  <c r="E112" i="56"/>
  <c r="D112" i="56"/>
  <c r="C112" i="56"/>
  <c r="F111" i="56"/>
  <c r="E111" i="56"/>
  <c r="D111" i="56"/>
  <c r="C111" i="56"/>
  <c r="F110" i="56"/>
  <c r="E110" i="56"/>
  <c r="D110" i="56"/>
  <c r="C110" i="56"/>
  <c r="F109" i="56"/>
  <c r="E109" i="56"/>
  <c r="D109" i="56"/>
  <c r="C109" i="56"/>
  <c r="F108" i="56"/>
  <c r="E108" i="56"/>
  <c r="D108" i="56"/>
  <c r="C108" i="56"/>
  <c r="F107" i="56"/>
  <c r="E107" i="56"/>
  <c r="D107" i="56"/>
  <c r="C107" i="56"/>
  <c r="F106" i="56"/>
  <c r="E106" i="56"/>
  <c r="D106" i="56"/>
  <c r="C106" i="56"/>
  <c r="F105" i="56"/>
  <c r="E105" i="56"/>
  <c r="D105" i="56"/>
  <c r="C105" i="56"/>
  <c r="F104" i="56"/>
  <c r="E104" i="56"/>
  <c r="D104" i="56"/>
  <c r="C104" i="56"/>
  <c r="F103" i="56"/>
  <c r="E103" i="56"/>
  <c r="D103" i="56"/>
  <c r="C103" i="56"/>
  <c r="F102" i="56"/>
  <c r="E102" i="56"/>
  <c r="D102" i="56"/>
  <c r="C102" i="56"/>
  <c r="F101" i="56"/>
  <c r="E101" i="56"/>
  <c r="D101" i="56"/>
  <c r="C101" i="56"/>
  <c r="F100" i="56"/>
  <c r="E100" i="56"/>
  <c r="D100" i="56"/>
  <c r="C100" i="56"/>
  <c r="F99" i="56"/>
  <c r="E99" i="56"/>
  <c r="D99" i="56"/>
  <c r="C99" i="56"/>
  <c r="F98" i="56"/>
  <c r="E98" i="56"/>
  <c r="D98" i="56"/>
  <c r="C98" i="56"/>
  <c r="F97" i="56"/>
  <c r="E97" i="56"/>
  <c r="D97" i="56"/>
  <c r="C97" i="56"/>
  <c r="F96" i="56"/>
  <c r="E96" i="56"/>
  <c r="D96" i="56"/>
  <c r="C96" i="56"/>
  <c r="F95" i="56"/>
  <c r="E95" i="56"/>
  <c r="D95" i="56"/>
  <c r="C95" i="56"/>
  <c r="F94" i="56"/>
  <c r="E94" i="56"/>
  <c r="D94" i="56"/>
  <c r="C94" i="56"/>
  <c r="F93" i="56"/>
  <c r="E93" i="56"/>
  <c r="D93" i="56"/>
  <c r="C93" i="56"/>
  <c r="F92" i="56"/>
  <c r="E92" i="56"/>
  <c r="D92" i="56"/>
  <c r="C92" i="56"/>
  <c r="F91" i="56"/>
  <c r="E91" i="56"/>
  <c r="D91" i="56"/>
  <c r="C91" i="56"/>
  <c r="F90" i="56"/>
  <c r="E90" i="56"/>
  <c r="D90" i="56"/>
  <c r="C90" i="56"/>
  <c r="F89" i="56"/>
  <c r="E89" i="56"/>
  <c r="D89" i="56"/>
  <c r="C89" i="56"/>
  <c r="F88" i="56"/>
  <c r="E88" i="56"/>
  <c r="D88" i="56"/>
  <c r="C88" i="56"/>
  <c r="F87" i="56"/>
  <c r="E87" i="56"/>
  <c r="D87" i="56"/>
  <c r="C87" i="56"/>
  <c r="F86" i="56"/>
  <c r="E86" i="56"/>
  <c r="D86" i="56"/>
  <c r="C86" i="56"/>
  <c r="F85" i="56"/>
  <c r="E85" i="56"/>
  <c r="D85" i="56"/>
  <c r="C85" i="56"/>
  <c r="F84" i="56"/>
  <c r="E84" i="56"/>
  <c r="D84" i="56"/>
  <c r="C84" i="56"/>
  <c r="F83" i="56"/>
  <c r="E83" i="56"/>
  <c r="D83" i="56"/>
  <c r="C83" i="56"/>
  <c r="F82" i="56"/>
  <c r="E82" i="56"/>
  <c r="D82" i="56"/>
  <c r="C82" i="56"/>
  <c r="F81" i="56"/>
  <c r="E81" i="56"/>
  <c r="D81" i="56"/>
  <c r="C81" i="56"/>
  <c r="F80" i="56"/>
  <c r="E80" i="56"/>
  <c r="D80" i="56"/>
  <c r="C80" i="56"/>
  <c r="F79" i="56"/>
  <c r="E79" i="56"/>
  <c r="D79" i="56"/>
  <c r="C79" i="56"/>
  <c r="F78" i="56"/>
  <c r="E78" i="56"/>
  <c r="D78" i="56"/>
  <c r="B78" i="56" s="1"/>
  <c r="C78" i="56"/>
  <c r="F77" i="56"/>
  <c r="E77" i="56"/>
  <c r="D77" i="56"/>
  <c r="C77" i="56"/>
  <c r="F76" i="56"/>
  <c r="E76" i="56"/>
  <c r="D76" i="56"/>
  <c r="C76" i="56"/>
  <c r="F75" i="56"/>
  <c r="E75" i="56"/>
  <c r="D75" i="56"/>
  <c r="C75" i="56"/>
  <c r="F74" i="56"/>
  <c r="E74" i="56"/>
  <c r="D74" i="56"/>
  <c r="B74" i="56" s="1"/>
  <c r="C74" i="56"/>
  <c r="F73" i="56"/>
  <c r="E73" i="56"/>
  <c r="D73" i="56"/>
  <c r="C73" i="56"/>
  <c r="F72" i="56"/>
  <c r="E72" i="56"/>
  <c r="D72" i="56"/>
  <c r="C72" i="56"/>
  <c r="F71" i="56"/>
  <c r="E71" i="56"/>
  <c r="D71" i="56"/>
  <c r="C71" i="56"/>
  <c r="F70" i="56"/>
  <c r="E70" i="56"/>
  <c r="D70" i="56"/>
  <c r="C70" i="56"/>
  <c r="F69" i="56"/>
  <c r="E69" i="56"/>
  <c r="D69" i="56"/>
  <c r="C69" i="56"/>
  <c r="F68" i="56"/>
  <c r="E68" i="56"/>
  <c r="D68" i="56"/>
  <c r="C68" i="56"/>
  <c r="F67" i="56"/>
  <c r="E67" i="56"/>
  <c r="D67" i="56"/>
  <c r="C67" i="56"/>
  <c r="F66" i="56"/>
  <c r="E66" i="56"/>
  <c r="D66" i="56"/>
  <c r="C66" i="56"/>
  <c r="F65" i="56"/>
  <c r="E65" i="56"/>
  <c r="D65" i="56"/>
  <c r="C65" i="56"/>
  <c r="F64" i="56"/>
  <c r="E64" i="56"/>
  <c r="D64" i="56"/>
  <c r="C64" i="56"/>
  <c r="F63" i="56"/>
  <c r="E63" i="56"/>
  <c r="D63" i="56"/>
  <c r="C63" i="56"/>
  <c r="F62" i="56"/>
  <c r="E62" i="56"/>
  <c r="D62" i="56"/>
  <c r="B62" i="56" s="1"/>
  <c r="C62" i="56"/>
  <c r="F61" i="56"/>
  <c r="E61" i="56"/>
  <c r="D61" i="56"/>
  <c r="C61" i="56"/>
  <c r="F60" i="56"/>
  <c r="E60" i="56"/>
  <c r="D60" i="56"/>
  <c r="C60" i="56"/>
  <c r="F59" i="56"/>
  <c r="E59" i="56"/>
  <c r="D59" i="56"/>
  <c r="C59" i="56"/>
  <c r="F58" i="56"/>
  <c r="E58" i="56"/>
  <c r="D58" i="56"/>
  <c r="C58" i="56"/>
  <c r="F57" i="56"/>
  <c r="E57" i="56"/>
  <c r="D57" i="56"/>
  <c r="C57" i="56"/>
  <c r="F56" i="56"/>
  <c r="E56" i="56"/>
  <c r="D56" i="56"/>
  <c r="C56" i="56"/>
  <c r="F55" i="56"/>
  <c r="E55" i="56"/>
  <c r="D55" i="56"/>
  <c r="C55" i="56"/>
  <c r="F54" i="56"/>
  <c r="E54" i="56"/>
  <c r="D54" i="56"/>
  <c r="C54" i="56"/>
  <c r="F53" i="56"/>
  <c r="E53" i="56"/>
  <c r="D53" i="56"/>
  <c r="C53" i="56"/>
  <c r="F52" i="56"/>
  <c r="E52" i="56"/>
  <c r="D52" i="56"/>
  <c r="C52" i="56"/>
  <c r="F51" i="56"/>
  <c r="E51" i="56"/>
  <c r="D51" i="56"/>
  <c r="C51" i="56"/>
  <c r="F50" i="56"/>
  <c r="E50" i="56"/>
  <c r="D50" i="56"/>
  <c r="C50" i="56"/>
  <c r="F49" i="56"/>
  <c r="E49" i="56"/>
  <c r="D49" i="56"/>
  <c r="C49" i="56"/>
  <c r="F48" i="56"/>
  <c r="E48" i="56"/>
  <c r="D48" i="56"/>
  <c r="C48" i="56"/>
  <c r="F47" i="56"/>
  <c r="E47" i="56"/>
  <c r="D47" i="56"/>
  <c r="C47" i="56"/>
  <c r="F46" i="56"/>
  <c r="E46" i="56"/>
  <c r="D46" i="56"/>
  <c r="C46" i="56"/>
  <c r="F45" i="56"/>
  <c r="E45" i="56"/>
  <c r="D45" i="56"/>
  <c r="C45" i="56"/>
  <c r="F44" i="56"/>
  <c r="E44" i="56"/>
  <c r="D44" i="56"/>
  <c r="C44" i="56"/>
  <c r="F43" i="56"/>
  <c r="E43" i="56"/>
  <c r="D43" i="56"/>
  <c r="C43" i="56"/>
  <c r="F42" i="56"/>
  <c r="E42" i="56"/>
  <c r="D42" i="56"/>
  <c r="C42" i="56"/>
  <c r="F41" i="56"/>
  <c r="E41" i="56"/>
  <c r="D41" i="56"/>
  <c r="C41" i="56"/>
  <c r="F40" i="56"/>
  <c r="E40" i="56"/>
  <c r="D40" i="56"/>
  <c r="C40" i="56"/>
  <c r="F39" i="56"/>
  <c r="E39" i="56"/>
  <c r="D39" i="56"/>
  <c r="C39" i="56"/>
  <c r="F38" i="56"/>
  <c r="E38" i="56"/>
  <c r="D38" i="56"/>
  <c r="B38" i="56" s="1"/>
  <c r="C38" i="56"/>
  <c r="F37" i="56"/>
  <c r="E37" i="56"/>
  <c r="D37" i="56"/>
  <c r="C37" i="56"/>
  <c r="F36" i="56"/>
  <c r="E36" i="56"/>
  <c r="D36" i="56"/>
  <c r="C36" i="56"/>
  <c r="F35" i="56"/>
  <c r="E35" i="56"/>
  <c r="D35" i="56"/>
  <c r="C35" i="56"/>
  <c r="F34" i="56"/>
  <c r="E34" i="56"/>
  <c r="D34" i="56"/>
  <c r="C34" i="56"/>
  <c r="F33" i="56"/>
  <c r="E33" i="56"/>
  <c r="D33" i="56"/>
  <c r="C33" i="56"/>
  <c r="F32" i="56"/>
  <c r="E32" i="56"/>
  <c r="D32" i="56"/>
  <c r="C32" i="56"/>
  <c r="F31" i="56"/>
  <c r="E31" i="56"/>
  <c r="D31" i="56"/>
  <c r="C31" i="56"/>
  <c r="F30" i="56"/>
  <c r="E30" i="56"/>
  <c r="D30" i="56"/>
  <c r="C30" i="56"/>
  <c r="F29" i="56"/>
  <c r="E29" i="56"/>
  <c r="D29" i="56"/>
  <c r="C29" i="56"/>
  <c r="F28" i="56"/>
  <c r="E28" i="56"/>
  <c r="D28" i="56"/>
  <c r="C28" i="56"/>
  <c r="F27" i="56"/>
  <c r="E27" i="56"/>
  <c r="D27" i="56"/>
  <c r="C27" i="56"/>
  <c r="F26" i="56"/>
  <c r="E26" i="56"/>
  <c r="D26" i="56"/>
  <c r="C26" i="56"/>
  <c r="F25" i="56"/>
  <c r="E25" i="56"/>
  <c r="D25" i="56"/>
  <c r="C25" i="56"/>
  <c r="F24" i="56"/>
  <c r="E24" i="56"/>
  <c r="D24" i="56"/>
  <c r="C24" i="56"/>
  <c r="F23" i="56"/>
  <c r="E23" i="56"/>
  <c r="D23" i="56"/>
  <c r="C23" i="56"/>
  <c r="F22" i="56"/>
  <c r="E22" i="56"/>
  <c r="D22" i="56"/>
  <c r="C22" i="56"/>
  <c r="F21" i="56"/>
  <c r="E21" i="56"/>
  <c r="D21" i="56"/>
  <c r="C21" i="56"/>
  <c r="F20" i="56"/>
  <c r="E20" i="56"/>
  <c r="D20" i="56"/>
  <c r="C20" i="56"/>
  <c r="F19" i="56"/>
  <c r="E19" i="56"/>
  <c r="D19" i="56"/>
  <c r="C19" i="56"/>
  <c r="F18" i="56"/>
  <c r="E18" i="56"/>
  <c r="D18" i="56"/>
  <c r="C18" i="56"/>
  <c r="F17" i="56"/>
  <c r="E17" i="56"/>
  <c r="D17" i="56"/>
  <c r="C17" i="56"/>
  <c r="F16" i="56"/>
  <c r="E16" i="56"/>
  <c r="D16" i="56"/>
  <c r="C16" i="56"/>
  <c r="F15" i="56"/>
  <c r="E15" i="56"/>
  <c r="D15" i="56"/>
  <c r="C15" i="56"/>
  <c r="F14" i="56"/>
  <c r="E14" i="56"/>
  <c r="D14" i="56"/>
  <c r="C14" i="56"/>
  <c r="F13" i="56"/>
  <c r="E13" i="56"/>
  <c r="D13" i="56"/>
  <c r="C13" i="56"/>
  <c r="F12" i="56"/>
  <c r="E12" i="56"/>
  <c r="D12" i="56"/>
  <c r="C12" i="56"/>
  <c r="F11" i="56"/>
  <c r="E11" i="56"/>
  <c r="D11" i="56"/>
  <c r="C11" i="56"/>
  <c r="F10" i="56"/>
  <c r="E10" i="56"/>
  <c r="D10" i="56"/>
  <c r="C10" i="56"/>
  <c r="F9" i="56"/>
  <c r="E9" i="56"/>
  <c r="D9" i="56"/>
  <c r="C9" i="56"/>
  <c r="F8" i="56"/>
  <c r="E8" i="56"/>
  <c r="D8" i="56"/>
  <c r="C8" i="56"/>
  <c r="B26" i="56" l="1"/>
  <c r="B34" i="56"/>
  <c r="B14" i="56"/>
  <c r="B18" i="56"/>
  <c r="B20" i="56"/>
  <c r="B50" i="56"/>
  <c r="B86" i="56"/>
  <c r="B88" i="56"/>
  <c r="B114" i="56"/>
  <c r="B118" i="56"/>
  <c r="B120" i="56"/>
  <c r="B122" i="56"/>
  <c r="B162" i="56"/>
  <c r="B206" i="56"/>
  <c r="B208" i="56"/>
  <c r="B27" i="56"/>
  <c r="B33" i="56"/>
  <c r="B35" i="56"/>
  <c r="B37" i="56"/>
  <c r="B126" i="56"/>
  <c r="B117" i="56"/>
  <c r="B119" i="56"/>
  <c r="B121" i="56"/>
  <c r="B125" i="56"/>
  <c r="B9" i="56"/>
  <c r="B10" i="56"/>
  <c r="B11" i="56"/>
  <c r="B13" i="56"/>
  <c r="B40" i="56"/>
  <c r="B42" i="56"/>
  <c r="B44" i="56"/>
  <c r="B51" i="56"/>
  <c r="B57" i="56"/>
  <c r="B58" i="56"/>
  <c r="B59" i="56"/>
  <c r="B60" i="56"/>
  <c r="B61" i="56"/>
  <c r="B67" i="56"/>
  <c r="B150" i="56"/>
  <c r="B152" i="56"/>
  <c r="B164" i="56"/>
  <c r="B8" i="56"/>
  <c r="B16" i="56"/>
  <c r="B21" i="56"/>
  <c r="B22" i="56"/>
  <c r="B23" i="56"/>
  <c r="B25" i="56"/>
  <c r="B52" i="56"/>
  <c r="B54" i="56"/>
  <c r="B56" i="56"/>
  <c r="B69" i="56"/>
  <c r="B79" i="56"/>
  <c r="B81" i="56"/>
  <c r="B82" i="56"/>
  <c r="B83" i="56"/>
  <c r="B84" i="56"/>
  <c r="B85" i="56"/>
  <c r="B139" i="56"/>
  <c r="B166" i="56"/>
  <c r="B168" i="56"/>
  <c r="B172" i="56"/>
  <c r="B194" i="56"/>
  <c r="B202" i="56"/>
  <c r="B203" i="56"/>
  <c r="B204" i="56"/>
  <c r="B205" i="56"/>
  <c r="B15" i="56"/>
  <c r="B28" i="56"/>
  <c r="B30" i="56"/>
  <c r="B32" i="56"/>
  <c r="B39" i="56"/>
  <c r="B45" i="56"/>
  <c r="B46" i="56"/>
  <c r="B47" i="56"/>
  <c r="B49" i="56"/>
  <c r="B98" i="56"/>
  <c r="B100" i="56"/>
  <c r="B104" i="56"/>
  <c r="B108" i="56"/>
  <c r="B112" i="56"/>
  <c r="B138" i="56"/>
  <c r="B154" i="56"/>
  <c r="B155" i="56"/>
  <c r="B157" i="56"/>
  <c r="B158" i="56"/>
  <c r="B159" i="56"/>
  <c r="B161" i="56"/>
  <c r="B214" i="56"/>
  <c r="B174" i="56"/>
  <c r="B175" i="56"/>
  <c r="B176" i="56"/>
  <c r="B177" i="56"/>
  <c r="B179" i="56"/>
  <c r="B181" i="56"/>
  <c r="B190" i="56"/>
  <c r="B211" i="56"/>
  <c r="B12" i="56"/>
  <c r="B19" i="56"/>
  <c r="B24" i="56"/>
  <c r="B31" i="56"/>
  <c r="B36" i="56"/>
  <c r="B43" i="56"/>
  <c r="B48" i="56"/>
  <c r="B64" i="56"/>
  <c r="B65" i="56"/>
  <c r="B75" i="56"/>
  <c r="B80" i="56"/>
  <c r="B91" i="56"/>
  <c r="B99" i="56"/>
  <c r="B111" i="56"/>
  <c r="B116" i="56"/>
  <c r="B124" i="56"/>
  <c r="B129" i="56"/>
  <c r="B130" i="56"/>
  <c r="B131" i="56"/>
  <c r="B133" i="56"/>
  <c r="B134" i="56"/>
  <c r="B135" i="56"/>
  <c r="B137" i="56"/>
  <c r="B142" i="56"/>
  <c r="B151" i="56"/>
  <c r="B156" i="56"/>
  <c r="B160" i="56"/>
  <c r="B180" i="56"/>
  <c r="B183" i="56"/>
  <c r="B185" i="56"/>
  <c r="B187" i="56"/>
  <c r="B188" i="56"/>
  <c r="B189" i="56"/>
  <c r="B191" i="56"/>
  <c r="B193" i="56"/>
  <c r="B199" i="56"/>
  <c r="B207" i="56"/>
  <c r="B212" i="56"/>
  <c r="B55" i="56"/>
  <c r="B66" i="56"/>
  <c r="B68" i="56"/>
  <c r="B70" i="56"/>
  <c r="B71" i="56"/>
  <c r="B72" i="56"/>
  <c r="B73" i="56"/>
  <c r="B89" i="56"/>
  <c r="B93" i="56"/>
  <c r="B94" i="56"/>
  <c r="B95" i="56"/>
  <c r="B97" i="56"/>
  <c r="B102" i="56"/>
  <c r="B103" i="56"/>
  <c r="B123" i="56"/>
  <c r="B128" i="56"/>
  <c r="B132" i="56"/>
  <c r="B136" i="56"/>
  <c r="B141" i="56"/>
  <c r="B143" i="56"/>
  <c r="B144" i="56"/>
  <c r="B145" i="56"/>
  <c r="B146" i="56"/>
  <c r="B147" i="56"/>
  <c r="B149" i="56"/>
  <c r="B165" i="56"/>
  <c r="B170" i="56"/>
  <c r="B184" i="56"/>
  <c r="B186" i="56"/>
  <c r="B192" i="56"/>
  <c r="B195" i="56"/>
  <c r="B200" i="56"/>
  <c r="B209" i="56"/>
  <c r="B213" i="56"/>
  <c r="B17" i="56"/>
  <c r="B29" i="56"/>
  <c r="B41" i="56"/>
  <c r="B53" i="56"/>
  <c r="B63" i="56"/>
  <c r="B76" i="56"/>
  <c r="B77" i="56"/>
  <c r="B87" i="56"/>
  <c r="B90" i="56"/>
  <c r="B92" i="56"/>
  <c r="B96" i="56"/>
  <c r="B101" i="56"/>
  <c r="B105" i="56"/>
  <c r="B106" i="56"/>
  <c r="B107" i="56"/>
  <c r="B109" i="56"/>
  <c r="B110" i="56"/>
  <c r="B113" i="56"/>
  <c r="B115" i="56"/>
  <c r="B127" i="56"/>
  <c r="B140" i="56"/>
  <c r="B148" i="56"/>
  <c r="B153" i="56"/>
  <c r="B163" i="56"/>
  <c r="B167" i="56"/>
  <c r="B169" i="56"/>
  <c r="B171" i="56"/>
  <c r="B173" i="56"/>
  <c r="B178" i="56"/>
  <c r="B197" i="56"/>
  <c r="B198" i="56"/>
  <c r="B201" i="56"/>
  <c r="B210" i="56"/>
  <c r="G18" i="49"/>
  <c r="G26" i="52"/>
  <c r="G25" i="52" s="1"/>
  <c r="G24" i="52" s="1"/>
  <c r="G23" i="52" s="1"/>
  <c r="G13" i="52"/>
  <c r="G20" i="52"/>
  <c r="G19" i="52"/>
  <c r="G14" i="52" s="1"/>
  <c r="G12" i="52" l="1"/>
  <c r="G31" i="52" s="1"/>
  <c r="E6" i="52" l="1"/>
  <c r="F7" i="53"/>
  <c r="F6" i="53"/>
  <c r="A5" i="53"/>
  <c r="A1" i="53"/>
  <c r="F7" i="49"/>
  <c r="F6" i="49"/>
  <c r="A1" i="49"/>
  <c r="A5" i="52"/>
  <c r="A3" i="52"/>
  <c r="A2" i="52"/>
  <c r="A1" i="52"/>
  <c r="E7" i="52"/>
  <c r="J315" i="53" l="1"/>
  <c r="J314" i="53" s="1"/>
  <c r="I314" i="53"/>
  <c r="I313" i="53" s="1"/>
  <c r="H314" i="53"/>
  <c r="H313" i="53" s="1"/>
  <c r="J312" i="53"/>
  <c r="J311" i="53" s="1"/>
  <c r="J310" i="53" s="1"/>
  <c r="J309" i="53"/>
  <c r="J308" i="53" s="1"/>
  <c r="J307" i="53"/>
  <c r="J306" i="53" s="1"/>
  <c r="J305" i="53"/>
  <c r="J304" i="53" s="1"/>
  <c r="J303" i="53"/>
  <c r="J302" i="53" s="1"/>
  <c r="J300" i="53"/>
  <c r="J299" i="53" s="1"/>
  <c r="J296" i="53"/>
  <c r="J295" i="53" s="1"/>
  <c r="J288" i="53"/>
  <c r="J287" i="53" s="1"/>
  <c r="I287" i="53"/>
  <c r="I282" i="53" s="1"/>
  <c r="I270" i="53" s="1"/>
  <c r="H287" i="53"/>
  <c r="H282" i="53" s="1"/>
  <c r="J284" i="53"/>
  <c r="J283" i="53" s="1"/>
  <c r="J281" i="53"/>
  <c r="J280" i="53" s="1"/>
  <c r="J279" i="53"/>
  <c r="J278" i="53" s="1"/>
  <c r="J277" i="53"/>
  <c r="J276" i="53" s="1"/>
  <c r="J275" i="53"/>
  <c r="J274" i="53" s="1"/>
  <c r="I258" i="53"/>
  <c r="J217" i="53"/>
  <c r="J216" i="53"/>
  <c r="J215" i="53"/>
  <c r="J213" i="53"/>
  <c r="J211" i="53"/>
  <c r="J205" i="53"/>
  <c r="J203" i="53"/>
  <c r="J187" i="53"/>
  <c r="J186" i="53" s="1"/>
  <c r="J185" i="53"/>
  <c r="J184" i="53" s="1"/>
  <c r="J178" i="53"/>
  <c r="J177" i="53" s="1"/>
  <c r="J176" i="53"/>
  <c r="J175" i="53"/>
  <c r="J167" i="53"/>
  <c r="K167" i="53" s="1"/>
  <c r="I143" i="53"/>
  <c r="H157" i="53"/>
  <c r="J144" i="53"/>
  <c r="J132" i="53"/>
  <c r="J131" i="53" s="1"/>
  <c r="J124" i="53"/>
  <c r="J123" i="53" s="1"/>
  <c r="J122" i="53"/>
  <c r="J121" i="53" s="1"/>
  <c r="J120" i="53"/>
  <c r="J119" i="53" s="1"/>
  <c r="J118" i="53"/>
  <c r="J117" i="53" s="1"/>
  <c r="J115" i="53"/>
  <c r="J114" i="53" s="1"/>
  <c r="J113" i="53"/>
  <c r="J112" i="53" s="1"/>
  <c r="I112" i="53"/>
  <c r="I99" i="53" s="1"/>
  <c r="H112" i="53"/>
  <c r="H99" i="53" s="1"/>
  <c r="J103" i="53"/>
  <c r="J102" i="53" s="1"/>
  <c r="J101" i="53"/>
  <c r="J100" i="53" s="1"/>
  <c r="J98" i="53"/>
  <c r="J97" i="53" s="1"/>
  <c r="I85" i="53"/>
  <c r="I82" i="53" s="1"/>
  <c r="H85" i="53"/>
  <c r="H82" i="53" s="1"/>
  <c r="J84" i="53"/>
  <c r="J83" i="53" s="1"/>
  <c r="J77" i="53"/>
  <c r="J76" i="53"/>
  <c r="J74" i="53"/>
  <c r="J73" i="53" s="1"/>
  <c r="I68" i="53"/>
  <c r="H68" i="53"/>
  <c r="J72" i="53"/>
  <c r="J71" i="53" s="1"/>
  <c r="J66" i="53"/>
  <c r="J65" i="53" s="1"/>
  <c r="J62" i="53"/>
  <c r="J61" i="53" s="1"/>
  <c r="I61" i="53"/>
  <c r="I58" i="53" s="1"/>
  <c r="H61" i="53"/>
  <c r="H58" i="53" s="1"/>
  <c r="J60" i="53"/>
  <c r="J57" i="53"/>
  <c r="I42" i="53"/>
  <c r="H42" i="53"/>
  <c r="J44" i="53"/>
  <c r="J43" i="53" s="1"/>
  <c r="J42" i="53" s="1"/>
  <c r="J27" i="53"/>
  <c r="J26" i="53" s="1"/>
  <c r="J22" i="53"/>
  <c r="I21" i="53"/>
  <c r="H21" i="53"/>
  <c r="N322" i="49"/>
  <c r="N321" i="49" s="1"/>
  <c r="N319" i="49" s="1"/>
  <c r="N315" i="49" s="1"/>
  <c r="N311" i="49"/>
  <c r="N310" i="49" s="1"/>
  <c r="N309" i="49"/>
  <c r="N308" i="49" s="1"/>
  <c r="N307" i="49"/>
  <c r="N306" i="49" s="1"/>
  <c r="N305" i="49"/>
  <c r="N304" i="49" s="1"/>
  <c r="N293" i="49"/>
  <c r="N292" i="49" s="1"/>
  <c r="G291" i="53" s="1"/>
  <c r="G290" i="53" s="1"/>
  <c r="N290" i="49"/>
  <c r="N289" i="49" s="1"/>
  <c r="G288" i="53" s="1"/>
  <c r="G287" i="53" s="1"/>
  <c r="N288" i="49"/>
  <c r="N286" i="49"/>
  <c r="N285" i="49" s="1"/>
  <c r="N283" i="49"/>
  <c r="N282" i="49" s="1"/>
  <c r="N281" i="49"/>
  <c r="N280" i="49" s="1"/>
  <c r="N279" i="49"/>
  <c r="N278" i="49" s="1"/>
  <c r="N277" i="49"/>
  <c r="N276" i="49" s="1"/>
  <c r="N274" i="49" s="1"/>
  <c r="G273" i="53" s="1"/>
  <c r="G272" i="53" s="1"/>
  <c r="G271" i="53" s="1"/>
  <c r="N266" i="49"/>
  <c r="N265" i="49" s="1"/>
  <c r="N264" i="49" s="1"/>
  <c r="N262" i="49" s="1"/>
  <c r="N260" i="49" s="1"/>
  <c r="N257" i="49" s="1"/>
  <c r="N256" i="49" s="1"/>
  <c r="N252" i="49"/>
  <c r="N251" i="49" s="1"/>
  <c r="N249" i="49"/>
  <c r="H249" i="53" s="1"/>
  <c r="N248" i="49"/>
  <c r="N247" i="49" s="1"/>
  <c r="H247" i="53" s="1"/>
  <c r="N246" i="49"/>
  <c r="N245" i="49" s="1"/>
  <c r="N224" i="49"/>
  <c r="N223" i="49" s="1"/>
  <c r="N217" i="49"/>
  <c r="N216" i="49"/>
  <c r="N209" i="49"/>
  <c r="N207" i="49"/>
  <c r="N206" i="49" s="1"/>
  <c r="N205" i="49"/>
  <c r="N204" i="49" s="1"/>
  <c r="N203" i="49"/>
  <c r="N202" i="49" s="1"/>
  <c r="N200" i="49"/>
  <c r="N199" i="49" s="1"/>
  <c r="N198" i="49" s="1"/>
  <c r="N197" i="49"/>
  <c r="N196" i="49" s="1"/>
  <c r="N195" i="49"/>
  <c r="N194" i="49" s="1"/>
  <c r="N193" i="49"/>
  <c r="N192" i="49" s="1"/>
  <c r="H192" i="53" s="1"/>
  <c r="N191" i="49"/>
  <c r="N190" i="49" s="1"/>
  <c r="H190" i="53" s="1"/>
  <c r="N182" i="49"/>
  <c r="N181" i="49" s="1"/>
  <c r="H181" i="53" s="1"/>
  <c r="N179" i="49"/>
  <c r="N178" i="49" s="1"/>
  <c r="N177" i="49"/>
  <c r="N176" i="49"/>
  <c r="N170" i="49"/>
  <c r="N169" i="49"/>
  <c r="N145" i="49"/>
  <c r="N144" i="49" s="1"/>
  <c r="J145" i="53" s="1"/>
  <c r="N124" i="49"/>
  <c r="N123" i="49" s="1"/>
  <c r="N122" i="49"/>
  <c r="N121" i="49" s="1"/>
  <c r="N120" i="49"/>
  <c r="N119" i="49" s="1"/>
  <c r="N118" i="49"/>
  <c r="N117" i="49" s="1"/>
  <c r="N115" i="49"/>
  <c r="N114" i="49" s="1"/>
  <c r="N113" i="49"/>
  <c r="N112" i="49" s="1"/>
  <c r="N105" i="49"/>
  <c r="N104" i="49" s="1"/>
  <c r="N103" i="49"/>
  <c r="N102" i="49" s="1"/>
  <c r="N101" i="49"/>
  <c r="N100" i="49" s="1"/>
  <c r="N98" i="49"/>
  <c r="N97" i="49" s="1"/>
  <c r="N96" i="49"/>
  <c r="N95" i="49" s="1"/>
  <c r="H96" i="53" s="1"/>
  <c r="H95" i="53" s="1"/>
  <c r="N94" i="49"/>
  <c r="N90" i="49"/>
  <c r="N87" i="49" s="1"/>
  <c r="N86" i="49"/>
  <c r="N84" i="49"/>
  <c r="N83" i="49" s="1"/>
  <c r="N77" i="49"/>
  <c r="N75" i="49" s="1"/>
  <c r="N74" i="49"/>
  <c r="N73" i="49" s="1"/>
  <c r="N72" i="49"/>
  <c r="N71" i="49" s="1"/>
  <c r="N66" i="49"/>
  <c r="N65" i="49" s="1"/>
  <c r="N62" i="49"/>
  <c r="N61" i="49" s="1"/>
  <c r="N60" i="49"/>
  <c r="N59" i="49" s="1"/>
  <c r="N57" i="49"/>
  <c r="N56" i="49"/>
  <c r="N44" i="49"/>
  <c r="N43" i="49" s="1"/>
  <c r="N25" i="49"/>
  <c r="N24" i="49"/>
  <c r="N23" i="49"/>
  <c r="G13" i="49"/>
  <c r="G11" i="49"/>
  <c r="G9" i="49"/>
  <c r="H61" i="49"/>
  <c r="H58" i="49" s="1"/>
  <c r="H19" i="49" s="1"/>
  <c r="I61" i="49"/>
  <c r="I58" i="49" s="1"/>
  <c r="I19" i="49" s="1"/>
  <c r="J61" i="49"/>
  <c r="J58" i="49" s="1"/>
  <c r="J19" i="49" s="1"/>
  <c r="K61" i="49"/>
  <c r="K58" i="49" s="1"/>
  <c r="K19" i="49" s="1"/>
  <c r="L61" i="49"/>
  <c r="L58" i="49" s="1"/>
  <c r="L19" i="49" s="1"/>
  <c r="M61" i="49"/>
  <c r="M58" i="49" s="1"/>
  <c r="M19" i="49" s="1"/>
  <c r="H71" i="49"/>
  <c r="H68" i="49" s="1"/>
  <c r="I71" i="49"/>
  <c r="I68" i="49" s="1"/>
  <c r="J71" i="49"/>
  <c r="J68" i="49" s="1"/>
  <c r="K71" i="49"/>
  <c r="K68" i="49" s="1"/>
  <c r="L71" i="49"/>
  <c r="L68" i="49" s="1"/>
  <c r="M71" i="49"/>
  <c r="M68" i="49" s="1"/>
  <c r="H83" i="49"/>
  <c r="I83" i="49"/>
  <c r="J83" i="49"/>
  <c r="K83" i="49"/>
  <c r="L83" i="49"/>
  <c r="M83" i="49"/>
  <c r="H85" i="49"/>
  <c r="I85" i="49"/>
  <c r="J85" i="49"/>
  <c r="K85" i="49"/>
  <c r="L85" i="49"/>
  <c r="M85" i="49"/>
  <c r="H90" i="49"/>
  <c r="H87" i="49" s="1"/>
  <c r="I90" i="49"/>
  <c r="I87" i="49" s="1"/>
  <c r="J90" i="49"/>
  <c r="J87" i="49" s="1"/>
  <c r="K90" i="49"/>
  <c r="K87" i="49" s="1"/>
  <c r="L90" i="49"/>
  <c r="L87" i="49" s="1"/>
  <c r="M90" i="49"/>
  <c r="M87" i="49" s="1"/>
  <c r="H93" i="49"/>
  <c r="I93" i="49"/>
  <c r="J93" i="49"/>
  <c r="K93" i="49"/>
  <c r="L93" i="49"/>
  <c r="M93" i="49"/>
  <c r="H95" i="49"/>
  <c r="I95" i="49"/>
  <c r="J95" i="49"/>
  <c r="K95" i="49"/>
  <c r="L95" i="49"/>
  <c r="M95" i="49"/>
  <c r="H97" i="49"/>
  <c r="I97" i="49"/>
  <c r="J97" i="49"/>
  <c r="K97" i="49"/>
  <c r="L97" i="49"/>
  <c r="M97" i="49"/>
  <c r="H102" i="49"/>
  <c r="I102" i="49"/>
  <c r="J102" i="49"/>
  <c r="K102" i="49"/>
  <c r="L102" i="49"/>
  <c r="M102"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31" i="49"/>
  <c r="I131" i="49"/>
  <c r="J131" i="49"/>
  <c r="K131" i="49"/>
  <c r="L131" i="49"/>
  <c r="M131" i="49"/>
  <c r="H144" i="49"/>
  <c r="H143" i="49" s="1"/>
  <c r="I144" i="49"/>
  <c r="I143" i="49" s="1"/>
  <c r="J144" i="49"/>
  <c r="J143" i="49" s="1"/>
  <c r="K144" i="49"/>
  <c r="K143" i="49" s="1"/>
  <c r="L144" i="49"/>
  <c r="L143" i="49" s="1"/>
  <c r="M144" i="49"/>
  <c r="M143" i="49" s="1"/>
  <c r="H181" i="49"/>
  <c r="H180" i="49" s="1"/>
  <c r="I181" i="49"/>
  <c r="I180" i="49" s="1"/>
  <c r="J181" i="49"/>
  <c r="J180" i="49" s="1"/>
  <c r="K181" i="49"/>
  <c r="K180" i="49" s="1"/>
  <c r="L181" i="49"/>
  <c r="L180" i="49" s="1"/>
  <c r="M181" i="49"/>
  <c r="M180" i="49" s="1"/>
  <c r="H190" i="49"/>
  <c r="I190" i="49"/>
  <c r="J190" i="49"/>
  <c r="K190" i="49"/>
  <c r="L190" i="49"/>
  <c r="M190" i="49"/>
  <c r="H201" i="49"/>
  <c r="I201" i="49"/>
  <c r="J201" i="49"/>
  <c r="K201" i="49"/>
  <c r="L201" i="49"/>
  <c r="M201" i="49"/>
  <c r="H223" i="49"/>
  <c r="H210" i="49" s="1"/>
  <c r="I223" i="49"/>
  <c r="I210" i="49" s="1"/>
  <c r="J223" i="49"/>
  <c r="J210" i="49" s="1"/>
  <c r="K223" i="49"/>
  <c r="K210" i="49" s="1"/>
  <c r="L223" i="49"/>
  <c r="L210" i="49" s="1"/>
  <c r="M223" i="49"/>
  <c r="M210" i="49" s="1"/>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87" i="49"/>
  <c r="H284" i="49" s="1"/>
  <c r="I284" i="49"/>
  <c r="J284" i="49"/>
  <c r="K287" i="49"/>
  <c r="K284" i="49" s="1"/>
  <c r="L287" i="49"/>
  <c r="L284" i="49" s="1"/>
  <c r="M287" i="49"/>
  <c r="M284" i="49" s="1"/>
  <c r="H303" i="49"/>
  <c r="I303" i="49"/>
  <c r="J303" i="49"/>
  <c r="K303" i="49"/>
  <c r="L303" i="49"/>
  <c r="M303" i="49"/>
  <c r="H319" i="49"/>
  <c r="I319" i="49"/>
  <c r="J319" i="49"/>
  <c r="L319" i="49"/>
  <c r="H321" i="49"/>
  <c r="I321" i="49"/>
  <c r="J321" i="49"/>
  <c r="K321" i="49"/>
  <c r="L321" i="49"/>
  <c r="M321" i="49"/>
  <c r="H323" i="49"/>
  <c r="I323" i="49"/>
  <c r="J323" i="49"/>
  <c r="K323" i="49"/>
  <c r="L323" i="49"/>
  <c r="M323" i="49"/>
  <c r="H248" i="53" l="1"/>
  <c r="J249" i="53"/>
  <c r="J248" i="53" s="1"/>
  <c r="J82" i="49"/>
  <c r="N242" i="49"/>
  <c r="G245" i="53"/>
  <c r="H270" i="53"/>
  <c r="N85" i="49"/>
  <c r="N82" i="49" s="1"/>
  <c r="G86" i="53"/>
  <c r="N93" i="49"/>
  <c r="H94" i="53"/>
  <c r="H246" i="53"/>
  <c r="H237" i="53" s="1"/>
  <c r="J247" i="53"/>
  <c r="J246" i="53" s="1"/>
  <c r="J273" i="53"/>
  <c r="J272" i="53" s="1"/>
  <c r="N287" i="49"/>
  <c r="G286" i="53"/>
  <c r="J96" i="53"/>
  <c r="J95" i="53" s="1"/>
  <c r="H189" i="53"/>
  <c r="H188" i="53" s="1"/>
  <c r="J190" i="53"/>
  <c r="J189" i="53" s="1"/>
  <c r="J188" i="53" s="1"/>
  <c r="J174" i="53"/>
  <c r="N68" i="49"/>
  <c r="J181" i="53"/>
  <c r="J180" i="53" s="1"/>
  <c r="J179" i="53" s="1"/>
  <c r="H180" i="53"/>
  <c r="H179" i="53" s="1"/>
  <c r="H170" i="53" s="1"/>
  <c r="H191" i="53"/>
  <c r="J192" i="53"/>
  <c r="J191" i="53" s="1"/>
  <c r="J291" i="53"/>
  <c r="J290" i="53" s="1"/>
  <c r="J99" i="53"/>
  <c r="J301" i="53"/>
  <c r="J298" i="53" s="1"/>
  <c r="J297" i="53" s="1"/>
  <c r="J294" i="53" s="1"/>
  <c r="N303" i="49"/>
  <c r="J214" i="53"/>
  <c r="J271" i="53"/>
  <c r="J75" i="53"/>
  <c r="J68" i="53" s="1"/>
  <c r="J59" i="53"/>
  <c r="J58" i="53" s="1"/>
  <c r="J55" i="53"/>
  <c r="J54" i="53" s="1"/>
  <c r="N215" i="49"/>
  <c r="N211" i="49" s="1"/>
  <c r="N99" i="49"/>
  <c r="N55" i="49"/>
  <c r="N54" i="49" s="1"/>
  <c r="N37" i="49"/>
  <c r="N42" i="49"/>
  <c r="N21" i="49"/>
  <c r="H258" i="53"/>
  <c r="J259" i="53"/>
  <c r="J258" i="53" s="1"/>
  <c r="J157" i="53"/>
  <c r="H143" i="53"/>
  <c r="I116" i="53"/>
  <c r="I67" i="53" s="1"/>
  <c r="J313" i="53"/>
  <c r="M92" i="49"/>
  <c r="I92" i="49"/>
  <c r="K82" i="49"/>
  <c r="N92" i="49"/>
  <c r="N80" i="49"/>
  <c r="N78" i="49" s="1"/>
  <c r="N168" i="49"/>
  <c r="N164" i="49" s="1"/>
  <c r="J99" i="49"/>
  <c r="M315" i="49"/>
  <c r="M272" i="49" s="1"/>
  <c r="L315" i="49"/>
  <c r="L272" i="49" s="1"/>
  <c r="H315" i="49"/>
  <c r="H272" i="49" s="1"/>
  <c r="L238" i="49"/>
  <c r="H238" i="49"/>
  <c r="M99" i="49"/>
  <c r="I99" i="49"/>
  <c r="L92" i="49"/>
  <c r="H92" i="49"/>
  <c r="I315" i="49"/>
  <c r="I272" i="49" s="1"/>
  <c r="M238" i="49"/>
  <c r="K315" i="49"/>
  <c r="K272" i="49" s="1"/>
  <c r="K238" i="49"/>
  <c r="K189" i="49"/>
  <c r="L99" i="49"/>
  <c r="H99" i="49"/>
  <c r="K92" i="49"/>
  <c r="M82" i="49"/>
  <c r="I82" i="49"/>
  <c r="I238" i="49"/>
  <c r="N273" i="49"/>
  <c r="J315" i="49"/>
  <c r="J272" i="49" s="1"/>
  <c r="J238" i="49"/>
  <c r="K99" i="49"/>
  <c r="J92" i="49"/>
  <c r="L82" i="49"/>
  <c r="H82" i="49"/>
  <c r="N175" i="49"/>
  <c r="N173" i="49" s="1"/>
  <c r="N208" i="49"/>
  <c r="N201" i="49" s="1"/>
  <c r="J189" i="49"/>
  <c r="M189" i="49"/>
  <c r="I189" i="49"/>
  <c r="L189" i="49"/>
  <c r="H189" i="49"/>
  <c r="N157" i="49"/>
  <c r="N154" i="49" s="1"/>
  <c r="N148" i="49" s="1"/>
  <c r="N146" i="49" s="1"/>
  <c r="I20" i="53"/>
  <c r="I19" i="53" s="1"/>
  <c r="J218" i="53"/>
  <c r="N189" i="49"/>
  <c r="N63" i="49"/>
  <c r="N58" i="49" s="1"/>
  <c r="H116" i="53"/>
  <c r="H20" i="53"/>
  <c r="J116" i="49"/>
  <c r="J212" i="53"/>
  <c r="J210" i="53" s="1"/>
  <c r="J116" i="53"/>
  <c r="G14" i="49"/>
  <c r="M116" i="49"/>
  <c r="L125" i="49"/>
  <c r="N116" i="49"/>
  <c r="M125" i="49"/>
  <c r="L116" i="49"/>
  <c r="H116" i="49"/>
  <c r="J21" i="53"/>
  <c r="H125" i="49"/>
  <c r="K125" i="49"/>
  <c r="K116" i="49"/>
  <c r="G14" i="53"/>
  <c r="J125" i="49"/>
  <c r="I125" i="49"/>
  <c r="I116" i="49"/>
  <c r="N172" i="49" l="1"/>
  <c r="G173" i="53"/>
  <c r="G285" i="53"/>
  <c r="G282" i="53" s="1"/>
  <c r="J286" i="53"/>
  <c r="J285" i="53" s="1"/>
  <c r="G244" i="53"/>
  <c r="J245" i="53"/>
  <c r="J244" i="53" s="1"/>
  <c r="G85" i="53"/>
  <c r="G82" i="53" s="1"/>
  <c r="J86" i="53"/>
  <c r="J85" i="53" s="1"/>
  <c r="J82" i="53" s="1"/>
  <c r="H93" i="53"/>
  <c r="H92" i="53" s="1"/>
  <c r="J94" i="53"/>
  <c r="J93" i="53" s="1"/>
  <c r="J92" i="53" s="1"/>
  <c r="N239" i="49"/>
  <c r="N238" i="49" s="1"/>
  <c r="N233" i="49" s="1"/>
  <c r="N226" i="49" s="1"/>
  <c r="N225" i="49" s="1"/>
  <c r="N219" i="49" s="1"/>
  <c r="N210" i="49" s="1"/>
  <c r="G242" i="53"/>
  <c r="J282" i="53"/>
  <c r="H171" i="49"/>
  <c r="K171" i="49"/>
  <c r="I171" i="49"/>
  <c r="N143" i="49"/>
  <c r="N141" i="49" s="1"/>
  <c r="N126" i="49" s="1"/>
  <c r="N125" i="49" s="1"/>
  <c r="N33" i="49"/>
  <c r="J209" i="53"/>
  <c r="J207" i="53" s="1"/>
  <c r="J200" i="53" s="1"/>
  <c r="H67" i="53"/>
  <c r="I18" i="53"/>
  <c r="H19" i="53"/>
  <c r="L171" i="49"/>
  <c r="M171" i="49"/>
  <c r="J171" i="49"/>
  <c r="N301" i="49"/>
  <c r="N299" i="49" s="1"/>
  <c r="N297" i="49" s="1"/>
  <c r="N296" i="49" s="1"/>
  <c r="N294" i="49" s="1"/>
  <c r="N187" i="49"/>
  <c r="J20" i="53"/>
  <c r="J19" i="53" s="1"/>
  <c r="M67" i="49"/>
  <c r="L67" i="49"/>
  <c r="I67" i="49"/>
  <c r="H67" i="49"/>
  <c r="J67" i="49"/>
  <c r="K67" i="49"/>
  <c r="J242" i="53" l="1"/>
  <c r="J241" i="53" s="1"/>
  <c r="J237" i="53" s="1"/>
  <c r="G241" i="53"/>
  <c r="G237" i="53" s="1"/>
  <c r="N291" i="49"/>
  <c r="N284" i="49" s="1"/>
  <c r="N272" i="49" s="1"/>
  <c r="N270" i="49" s="1"/>
  <c r="N268" i="49" s="1"/>
  <c r="N267" i="49" s="1"/>
  <c r="N255" i="49" s="1"/>
  <c r="G293" i="53"/>
  <c r="G172" i="53"/>
  <c r="G171" i="53" s="1"/>
  <c r="G170" i="53" s="1"/>
  <c r="J173" i="53"/>
  <c r="J172" i="53" s="1"/>
  <c r="J171" i="53" s="1"/>
  <c r="J170" i="53" s="1"/>
  <c r="J164" i="53" s="1"/>
  <c r="J143" i="53" s="1"/>
  <c r="G127" i="53"/>
  <c r="J266" i="53"/>
  <c r="I18" i="49"/>
  <c r="H18" i="49"/>
  <c r="K18" i="49"/>
  <c r="M18" i="49"/>
  <c r="L18" i="49"/>
  <c r="H18" i="53"/>
  <c r="J18" i="49"/>
  <c r="N185" i="49"/>
  <c r="N183" i="49" s="1"/>
  <c r="G292" i="53" l="1"/>
  <c r="G289" i="53" s="1"/>
  <c r="G270" i="53" s="1"/>
  <c r="J293" i="53"/>
  <c r="J292" i="53" s="1"/>
  <c r="J289" i="53" s="1"/>
  <c r="J270" i="53" s="1"/>
  <c r="J268" i="53" s="1"/>
  <c r="J265" i="53" s="1"/>
  <c r="J254" i="53" s="1"/>
  <c r="G126" i="53"/>
  <c r="G125" i="53" s="1"/>
  <c r="G67" i="53" s="1"/>
  <c r="G18" i="53" s="1"/>
  <c r="J127" i="53"/>
  <c r="J126" i="53" s="1"/>
  <c r="N180" i="49"/>
  <c r="N171" i="49" s="1"/>
  <c r="N67" i="49"/>
  <c r="J125" i="53" l="1"/>
  <c r="J67" i="53" l="1"/>
  <c r="J18" i="53" s="1"/>
  <c r="K269" i="53" l="1"/>
  <c r="K268" i="53" s="1"/>
  <c r="K175" i="53"/>
  <c r="K84" i="53"/>
  <c r="K83" i="53" s="1"/>
  <c r="K36" i="53"/>
  <c r="K35" i="53" s="1"/>
  <c r="K196" i="53"/>
  <c r="K195" i="53" s="1"/>
  <c r="K261" i="53"/>
  <c r="K260" i="53" s="1"/>
  <c r="K256" i="53"/>
  <c r="K74" i="53"/>
  <c r="K73" i="53" s="1"/>
  <c r="K166" i="53"/>
  <c r="K208" i="53"/>
  <c r="K207" i="53" s="1"/>
  <c r="K103" i="53"/>
  <c r="K102" i="53" s="1"/>
  <c r="K81" i="53"/>
  <c r="K80" i="53" s="1"/>
  <c r="K106" i="53"/>
  <c r="I12" i="53"/>
  <c r="K155" i="53"/>
  <c r="K243" i="53"/>
  <c r="K241" i="53" s="1"/>
  <c r="K226" i="53"/>
  <c r="K112" i="53"/>
  <c r="K320" i="53"/>
  <c r="K319" i="53" s="1"/>
  <c r="K132" i="53"/>
  <c r="K213" i="53"/>
  <c r="K157" i="53"/>
  <c r="K60" i="53"/>
  <c r="K59" i="53" s="1"/>
  <c r="K58" i="53" s="1"/>
  <c r="K153" i="53"/>
  <c r="K162" i="53"/>
  <c r="K185" i="53"/>
  <c r="K184" i="53" s="1"/>
  <c r="K300" i="53"/>
  <c r="K299" i="53" s="1"/>
  <c r="K79" i="53"/>
  <c r="K78" i="53" s="1"/>
  <c r="K288" i="53"/>
  <c r="K267" i="53"/>
  <c r="K266" i="53" s="1"/>
  <c r="K89" i="53"/>
  <c r="K88" i="53" s="1"/>
  <c r="K87" i="53" s="1"/>
  <c r="K193" i="53"/>
  <c r="K158" i="53"/>
  <c r="K64" i="53"/>
  <c r="K63" i="53" s="1"/>
  <c r="K25" i="53"/>
  <c r="K176" i="53"/>
  <c r="K174" i="53" s="1"/>
  <c r="K171" i="53" s="1"/>
  <c r="K168" i="53"/>
  <c r="K178" i="53"/>
  <c r="K177" i="53" s="1"/>
  <c r="K139" i="53"/>
  <c r="K204" i="53"/>
  <c r="K203" i="53" s="1"/>
  <c r="K200" i="53" s="1"/>
  <c r="K199" i="53"/>
  <c r="K198" i="53" s="1"/>
  <c r="K197" i="53" s="1"/>
  <c r="K137" i="53"/>
  <c r="K315" i="53"/>
  <c r="K314" i="53" s="1"/>
  <c r="K312" i="53"/>
  <c r="K311" i="53" s="1"/>
  <c r="K310" i="53" s="1"/>
  <c r="K94" i="53"/>
  <c r="K93" i="53" s="1"/>
  <c r="K235" i="53"/>
  <c r="K287" i="53"/>
  <c r="K53" i="53"/>
  <c r="K140" i="53"/>
  <c r="K30" i="53"/>
  <c r="K257" i="53"/>
  <c r="K236" i="53"/>
  <c r="K212" i="53"/>
  <c r="K264" i="53"/>
  <c r="K263" i="53" s="1"/>
  <c r="K262" i="53" s="1"/>
  <c r="K279" i="53"/>
  <c r="K278" i="53" s="1"/>
  <c r="K48" i="53"/>
  <c r="K187" i="53"/>
  <c r="K186" i="53" s="1"/>
  <c r="K163" i="53"/>
  <c r="K29" i="53"/>
  <c r="K27" i="53"/>
  <c r="K138" i="53"/>
  <c r="K194" i="53"/>
  <c r="K40" i="53"/>
  <c r="K275" i="53"/>
  <c r="K274" i="53" s="1"/>
  <c r="K101" i="53"/>
  <c r="K100" i="53" s="1"/>
  <c r="K136" i="53"/>
  <c r="K72" i="53"/>
  <c r="K71" i="53" s="1"/>
  <c r="K105" i="53"/>
  <c r="K91" i="53"/>
  <c r="K90" i="53" s="1"/>
  <c r="K211" i="53"/>
  <c r="K202" i="53"/>
  <c r="K201" i="53" s="1"/>
  <c r="K284" i="53"/>
  <c r="K283" i="53" s="1"/>
  <c r="K245" i="53"/>
  <c r="K244" i="53" s="1"/>
  <c r="K66" i="53"/>
  <c r="K65" i="53" s="1"/>
  <c r="K293" i="53"/>
  <c r="K292" i="53" s="1"/>
  <c r="K289" i="53" s="1"/>
  <c r="K51" i="53"/>
  <c r="K190" i="53"/>
  <c r="K189" i="53" s="1"/>
  <c r="K38" i="53"/>
  <c r="K28" i="53"/>
  <c r="K76" i="53"/>
  <c r="K75" i="53" s="1"/>
  <c r="K68" i="53" s="1"/>
  <c r="K159" i="53"/>
  <c r="K309" i="53"/>
  <c r="K308" i="53" s="1"/>
  <c r="K52" i="53"/>
  <c r="K41" i="53"/>
  <c r="K49" i="53"/>
  <c r="K124" i="53"/>
  <c r="K123" i="53" s="1"/>
  <c r="K111" i="53"/>
  <c r="K110" i="53" s="1"/>
  <c r="K217" i="53"/>
  <c r="K130" i="53"/>
  <c r="K303" i="53"/>
  <c r="K302" i="53" s="1"/>
  <c r="K109" i="53"/>
  <c r="K118" i="53"/>
  <c r="K117" i="53" s="1"/>
  <c r="K286" i="53"/>
  <c r="K285" i="53" s="1"/>
  <c r="K242" i="53"/>
  <c r="K234" i="53"/>
  <c r="K223" i="53"/>
  <c r="K222" i="53" s="1"/>
  <c r="K127" i="53"/>
  <c r="K291" i="53"/>
  <c r="K290" i="53" s="1"/>
  <c r="K34" i="53"/>
  <c r="K33" i="53" s="1"/>
  <c r="K113" i="53"/>
  <c r="K240" i="53"/>
  <c r="K96" i="53"/>
  <c r="K95" i="53" s="1"/>
  <c r="K161" i="53"/>
  <c r="K31" i="53"/>
  <c r="K316" i="53"/>
  <c r="K239" i="53"/>
  <c r="K206" i="53"/>
  <c r="K205" i="53" s="1"/>
  <c r="K62" i="53"/>
  <c r="K61" i="53" s="1"/>
  <c r="K183" i="53"/>
  <c r="K182" i="53" s="1"/>
  <c r="K156" i="53"/>
  <c r="K129" i="53"/>
  <c r="K192" i="53"/>
  <c r="K191" i="53" s="1"/>
  <c r="K188" i="53" s="1"/>
  <c r="K86" i="53"/>
  <c r="K85" i="53" s="1"/>
  <c r="K219" i="53"/>
  <c r="K173" i="53"/>
  <c r="K172" i="53" s="1"/>
  <c r="K22" i="53"/>
  <c r="K326" i="53"/>
  <c r="K325" i="53" s="1"/>
  <c r="K324" i="53" s="1"/>
  <c r="K323" i="53" s="1"/>
  <c r="K98" i="53"/>
  <c r="K97" i="53" s="1"/>
  <c r="K181" i="53"/>
  <c r="K180" i="53" s="1"/>
  <c r="K259" i="53"/>
  <c r="K258" i="53" s="1"/>
  <c r="K253" i="53"/>
  <c r="K252" i="53" s="1"/>
  <c r="K47" i="53"/>
  <c r="K151" i="53"/>
  <c r="K150" i="53" s="1"/>
  <c r="K143" i="53" s="1"/>
  <c r="K120" i="53"/>
  <c r="K119" i="53" s="1"/>
  <c r="K77" i="53"/>
  <c r="K44" i="53"/>
  <c r="K43" i="53" s="1"/>
  <c r="K169" i="53"/>
  <c r="K70" i="53"/>
  <c r="K69" i="53" s="1"/>
  <c r="K142" i="53"/>
  <c r="K141" i="53" s="1"/>
  <c r="K135" i="53"/>
  <c r="K147" i="53"/>
  <c r="K146" i="53" s="1"/>
  <c r="K46" i="53"/>
  <c r="K45" i="53" s="1"/>
  <c r="K42" i="53" s="1"/>
  <c r="K305" i="53"/>
  <c r="K304" i="53" s="1"/>
  <c r="K149" i="53"/>
  <c r="K148" i="53" s="1"/>
  <c r="K227" i="53"/>
  <c r="K225" i="53" s="1"/>
  <c r="K224" i="53" s="1"/>
  <c r="K273" i="53"/>
  <c r="K272" i="53" s="1"/>
  <c r="K271" i="53" s="1"/>
  <c r="K251" i="53"/>
  <c r="K250" i="53" s="1"/>
  <c r="K107" i="53"/>
  <c r="K23" i="53"/>
  <c r="K152" i="53"/>
  <c r="K307" i="53"/>
  <c r="K306" i="53" s="1"/>
  <c r="K229" i="53"/>
  <c r="K108" i="53"/>
  <c r="K145" i="53"/>
  <c r="K144" i="53" s="1"/>
  <c r="K221" i="53"/>
  <c r="K277" i="53"/>
  <c r="K276" i="53" s="1"/>
  <c r="K134" i="53"/>
  <c r="K56" i="53"/>
  <c r="K55" i="53" s="1"/>
  <c r="K54" i="53" s="1"/>
  <c r="K57" i="53"/>
  <c r="K122" i="53"/>
  <c r="K121" i="53" s="1"/>
  <c r="K296" i="53"/>
  <c r="K295" i="53" s="1"/>
  <c r="K230" i="53"/>
  <c r="K249" i="53"/>
  <c r="K248" i="53" s="1"/>
  <c r="K298" i="53"/>
  <c r="K297" i="53" s="1"/>
  <c r="K165" i="53"/>
  <c r="K164" i="53" s="1"/>
  <c r="K220" i="53"/>
  <c r="K218" i="53" s="1"/>
  <c r="K154" i="53"/>
  <c r="K216" i="53"/>
  <c r="K115" i="53"/>
  <c r="K114" i="53" s="1"/>
  <c r="K233" i="53"/>
  <c r="K232" i="53" s="1"/>
  <c r="K24" i="53"/>
  <c r="K133" i="53"/>
  <c r="K128" i="53"/>
  <c r="K39" i="53"/>
  <c r="K281" i="53"/>
  <c r="K280" i="53" s="1"/>
  <c r="K231" i="53"/>
  <c r="K247" i="53"/>
  <c r="K246" i="53" s="1"/>
  <c r="K322" i="53"/>
  <c r="K321" i="53" s="1"/>
  <c r="K50" i="53"/>
  <c r="K160" i="53"/>
  <c r="K32" i="53"/>
  <c r="K215" i="53"/>
  <c r="K228" i="53"/>
  <c r="K318" i="53"/>
  <c r="K317" i="53" s="1"/>
  <c r="K104" i="53"/>
  <c r="K99" i="53" s="1"/>
  <c r="K301" i="53"/>
  <c r="K294" i="53"/>
  <c r="K265" i="53"/>
  <c r="K254" i="53" s="1"/>
  <c r="K238" i="53"/>
  <c r="K210" i="53"/>
  <c r="N20" i="49"/>
  <c r="N19" i="49" s="1"/>
  <c r="N18" i="49" s="1"/>
  <c r="K282" i="53" l="1"/>
  <c r="K214" i="53"/>
  <c r="K116" i="53"/>
  <c r="K37" i="53"/>
  <c r="K209" i="53"/>
  <c r="K179" i="53"/>
  <c r="K170" i="53" s="1"/>
  <c r="K92" i="53"/>
  <c r="K237" i="53"/>
  <c r="K255" i="53"/>
  <c r="K313" i="53"/>
  <c r="K82" i="53"/>
  <c r="K67" i="53" s="1"/>
  <c r="K131" i="53"/>
  <c r="K26" i="53"/>
  <c r="K21" i="53" s="1"/>
  <c r="K126" i="53"/>
  <c r="K125" i="53" s="1"/>
  <c r="K20" i="53"/>
  <c r="K19" i="53" s="1"/>
  <c r="K270" i="53"/>
  <c r="O60" i="49"/>
  <c r="O111" i="49"/>
  <c r="O328" i="49"/>
  <c r="O327" i="49" s="1"/>
  <c r="K18" i="53" l="1"/>
  <c r="O317" i="49"/>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44" i="49"/>
  <c r="O43" i="49" s="1"/>
  <c r="O288" i="49"/>
  <c r="O207" i="49"/>
  <c r="O206" i="49" s="1"/>
  <c r="O59" i="49"/>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104" i="49" l="1"/>
  <c r="O45" i="49"/>
  <c r="O42" i="49" s="1"/>
  <c r="O26" i="49"/>
  <c r="O37" i="49"/>
  <c r="O326" i="49"/>
  <c r="O325" i="49" s="1"/>
  <c r="O316" i="49"/>
  <c r="O315" i="49" s="1"/>
  <c r="O303" i="49"/>
  <c r="O291" i="49"/>
  <c r="O287" i="49" s="1"/>
  <c r="O284" i="49" s="1"/>
  <c r="O273" i="49"/>
  <c r="O242" i="49"/>
  <c r="O270" i="49"/>
  <c r="O239" i="49"/>
  <c r="O233" i="49"/>
  <c r="O219" i="49"/>
  <c r="O154" i="49"/>
  <c r="O196" i="49"/>
  <c r="O175" i="49"/>
  <c r="O168" i="49"/>
  <c r="O150" i="49"/>
  <c r="O148" i="49" s="1"/>
  <c r="O157" i="49"/>
  <c r="O75" i="49"/>
  <c r="O68" i="49" s="1"/>
  <c r="O21" i="49"/>
  <c r="O192" i="49"/>
  <c r="O126" i="49"/>
  <c r="O125" i="49" s="1"/>
  <c r="O226" i="49"/>
  <c r="O131" i="49"/>
  <c r="O82" i="49"/>
  <c r="O211" i="49"/>
  <c r="O92" i="49"/>
  <c r="O90" i="49" s="1"/>
  <c r="O87" i="49" s="1"/>
  <c r="O55" i="49"/>
  <c r="O54" i="49" s="1"/>
  <c r="O257" i="49"/>
  <c r="O256" i="49" s="1"/>
  <c r="O116" i="49"/>
  <c r="O297" i="49"/>
  <c r="O63" i="49"/>
  <c r="O58" i="49" s="1"/>
  <c r="O110" i="49" l="1"/>
  <c r="O99" i="49" s="1"/>
  <c r="O238" i="49"/>
  <c r="O225" i="49"/>
  <c r="O189" i="49"/>
  <c r="O187" i="49" s="1"/>
  <c r="O185" i="49" s="1"/>
  <c r="O180" i="49" s="1"/>
  <c r="O173" i="49"/>
  <c r="O172" i="49" s="1"/>
  <c r="O296" i="49"/>
  <c r="O272" i="49" s="1"/>
  <c r="O268" i="49"/>
  <c r="O267" i="49" s="1"/>
  <c r="O255" i="49" s="1"/>
  <c r="O164" i="49"/>
  <c r="O143" i="49" s="1"/>
  <c r="O20" i="49"/>
  <c r="O19" i="49" s="1"/>
  <c r="O215" i="49" l="1"/>
  <c r="O210" i="49" s="1"/>
  <c r="O201" i="49" s="1"/>
  <c r="O171" i="49" s="1"/>
  <c r="O67" i="49"/>
  <c r="O18" i="49" l="1"/>
</calcChain>
</file>

<file path=xl/comments1.xml><?xml version="1.0" encoding="utf-8"?>
<comments xmlns="http://schemas.openxmlformats.org/spreadsheetml/2006/main">
  <authors>
    <author>Patricia Elisa Caba</author>
  </authors>
  <commentList>
    <comment ref="A258" authorId="0">
      <text>
        <r>
          <rPr>
            <b/>
            <sz val="9"/>
            <color indexed="81"/>
            <rFont val="Tahoma"/>
            <family val="2"/>
          </rPr>
          <t>Patricia Elisa Caba:</t>
        </r>
        <r>
          <rPr>
            <sz val="8"/>
            <color indexed="81"/>
            <rFont val="Tahoma"/>
            <family val="2"/>
          </rPr>
          <t xml:space="preserve">
Bloquear cuentas a CEAS</t>
        </r>
      </text>
    </comment>
  </commentList>
</comments>
</file>

<file path=xl/comments2.xml><?xml version="1.0" encoding="utf-8"?>
<comments xmlns="http://schemas.openxmlformats.org/spreadsheetml/2006/main">
  <authors>
    <author>Ilka Gonzalez</author>
  </authors>
  <commentList>
    <comment ref="C5" authorId="0">
      <text>
        <r>
          <rPr>
            <b/>
            <sz val="9"/>
            <color indexed="81"/>
            <rFont val="Tahoma"/>
            <family val="2"/>
          </rPr>
          <t>Ilka Gonzalez:</t>
        </r>
        <r>
          <rPr>
            <sz val="9"/>
            <color indexed="81"/>
            <rFont val="Tahoma"/>
            <family val="2"/>
          </rPr>
          <t xml:space="preserve">
Pestaña desplegable</t>
        </r>
      </text>
    </comment>
    <comment ref="D8" authorId="0">
      <text>
        <r>
          <rPr>
            <u/>
            <sz val="9"/>
            <color indexed="81"/>
            <rFont val="Tahoma"/>
            <family val="2"/>
          </rPr>
          <t xml:space="preserve">Fórmula de Metas logradas: </t>
        </r>
        <r>
          <rPr>
            <sz val="9"/>
            <color indexed="81"/>
            <rFont val="Tahoma"/>
            <family val="2"/>
          </rPr>
          <t>Productividad Actual /(# meses reportados) x 12</t>
        </r>
      </text>
    </comment>
    <comment ref="E8" authorId="0">
      <text>
        <r>
          <rPr>
            <sz val="9"/>
            <color indexed="81"/>
            <rFont val="Tahoma"/>
            <family val="2"/>
          </rPr>
          <t>Fórmula Metas programadas:
 Meta Actual/Meta Año anterior X Meta Actual</t>
        </r>
      </text>
    </comment>
    <comment ref="C34" authorId="0">
      <text>
        <r>
          <rPr>
            <sz val="9"/>
            <color indexed="81"/>
            <rFont val="Tahoma"/>
            <family val="2"/>
          </rPr>
          <t>Total de egresos en un período dado/Total de camas disponibles del mismo período</t>
        </r>
      </text>
    </comment>
    <comment ref="D34" authorId="0">
      <text>
        <r>
          <rPr>
            <sz val="9"/>
            <color indexed="81"/>
            <rFont val="Tahoma"/>
            <family val="2"/>
          </rPr>
          <t>Número de camas x 365</t>
        </r>
      </text>
    </comment>
    <comment ref="E34" authorId="0">
      <text>
        <r>
          <rPr>
            <sz val="9"/>
            <color indexed="81"/>
            <rFont val="Tahoma"/>
            <family val="2"/>
          </rPr>
          <t>Sumatoria de los días pacientes reportados en el censo diario</t>
        </r>
      </text>
    </comment>
    <comment ref="F34" authorId="0">
      <text>
        <r>
          <rPr>
            <sz val="9"/>
            <color indexed="81"/>
            <rFont val="Tahoma"/>
            <family val="2"/>
          </rPr>
          <t>Total de días pacientes en un período dado/Total de egresos del mismo período</t>
        </r>
      </text>
    </comment>
    <comment ref="G34" authorId="0">
      <text>
        <r>
          <rPr>
            <sz val="9"/>
            <color indexed="81"/>
            <rFont val="Tahoma"/>
            <family val="2"/>
          </rPr>
          <t>Total de días pacientes en un período dado/ Total de días camas disponibles del mismo período x 100</t>
        </r>
      </text>
    </comment>
    <comment ref="H34" authorId="0">
      <text>
        <r>
          <rPr>
            <sz val="9"/>
            <color indexed="81"/>
            <rFont val="Tahoma"/>
            <family val="2"/>
          </rPr>
          <t>Número de egresos (materno) por fallecimiento en un período dado/Total de egresos (materno) del mismo período x 100</t>
        </r>
      </text>
    </comment>
    <comment ref="I34" authorId="0">
      <text>
        <r>
          <rPr>
            <sz val="9"/>
            <color indexed="81"/>
            <rFont val="Tahoma"/>
            <family val="2"/>
          </rPr>
          <t>Número de partos por cesárea/Número total de partos x 100</t>
        </r>
      </text>
    </comment>
  </commentList>
</comments>
</file>

<file path=xl/sharedStrings.xml><?xml version="1.0" encoding="utf-8"?>
<sst xmlns="http://schemas.openxmlformats.org/spreadsheetml/2006/main" count="4619" uniqueCount="1173">
  <si>
    <t>Insumos</t>
  </si>
  <si>
    <t>Unidad de Medida</t>
  </si>
  <si>
    <t>Precio Unitario</t>
  </si>
  <si>
    <t>Valor Total</t>
  </si>
  <si>
    <t>Cuenta</t>
  </si>
  <si>
    <t>Egresos</t>
  </si>
  <si>
    <t>Otros</t>
  </si>
  <si>
    <t>%</t>
  </si>
  <si>
    <t>Auxiliar</t>
  </si>
  <si>
    <t>Sobresueldos</t>
  </si>
  <si>
    <t>Servicios Básicos</t>
  </si>
  <si>
    <t>Electricidad</t>
  </si>
  <si>
    <t>Agua</t>
  </si>
  <si>
    <t>Viáticos</t>
  </si>
  <si>
    <t>Fletes</t>
  </si>
  <si>
    <t>Materiales y Suministros</t>
  </si>
  <si>
    <t>Alimentos y Productos Agroforestales</t>
  </si>
  <si>
    <t>Textiles y Vestuarios</t>
  </si>
  <si>
    <t>Calzados</t>
  </si>
  <si>
    <t>Minerales</t>
  </si>
  <si>
    <t>Productos y Utiles Varios</t>
  </si>
  <si>
    <t>Venta de Servicios</t>
  </si>
  <si>
    <t>Suplencias</t>
  </si>
  <si>
    <t>Dietas y Gastos de Representación</t>
  </si>
  <si>
    <t>Gestión de Usuario y Educación para la Salud</t>
  </si>
  <si>
    <t xml:space="preserve">        Venta de Servicios y Otros Ingresos</t>
  </si>
  <si>
    <t xml:space="preserve">        Otros Aportes</t>
  </si>
  <si>
    <t>Cantidad de Insumos</t>
  </si>
  <si>
    <t>Fuente de Financiamiento</t>
  </si>
  <si>
    <t>Estimación de Ingresos</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</si>
  <si>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</si>
  <si>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</si>
  <si>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</si>
  <si>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</si>
  <si>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</si>
  <si>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</si>
  <si>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</si>
  <si>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</si>
  <si>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</si>
  <si>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</si>
  <si>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</si>
  <si>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</si>
  <si>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</si>
  <si>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</si>
  <si>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</si>
  <si>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</si>
  <si>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</si>
  <si>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</si>
  <si>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</si>
  <si>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</si>
  <si>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Incentivos y escalafón</t>
  </si>
  <si>
    <t>Remuneraciones al personal con carácter transitorio</t>
  </si>
  <si>
    <t>Sueldo al personal nominal en período probatorio</t>
  </si>
  <si>
    <t xml:space="preserve"> Jornales</t>
  </si>
  <si>
    <t>Sueldos al personal fijo en trámite de pensiones</t>
  </si>
  <si>
    <t>Pago de porcentaje por desvinculación de cargo</t>
  </si>
  <si>
    <t>Primas por antigüedad</t>
  </si>
  <si>
    <t>Compensación</t>
  </si>
  <si>
    <t>Pago de horas extraordinarias, Horas extraordinarias fin de año (Reglamento 523-09)</t>
  </si>
  <si>
    <t>Prima de transporte</t>
  </si>
  <si>
    <t>Compensación servicios de Seguridad</t>
  </si>
  <si>
    <t>Compensación por distancia</t>
  </si>
  <si>
    <t>Compensaciones especiales</t>
  </si>
  <si>
    <t>Bono por desempeño</t>
  </si>
  <si>
    <t>Gastos de representación</t>
  </si>
  <si>
    <t>Gastos de representación en el país</t>
  </si>
  <si>
    <t>Gastos de representación en el exterior</t>
  </si>
  <si>
    <t>Contribuciones al seguro de salud</t>
  </si>
  <si>
    <t>Contribuciones al seguro de pensiones</t>
  </si>
  <si>
    <t>Contribuciones al seguro de riesgo laboral</t>
  </si>
  <si>
    <t>Contribuciones al plan de retiro complementario</t>
  </si>
  <si>
    <t>Servicios telefónico de larga distancia</t>
  </si>
  <si>
    <t>Teléfono local</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</si>
  <si>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</si>
  <si>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</si>
  <si>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</si>
  <si>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</si>
  <si>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</si>
  <si>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</si>
  <si>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</si>
  <si>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</si>
  <si>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</si>
  <si>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</si>
  <si>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</si>
  <si>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</si>
  <si>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</si>
  <si>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</si>
  <si>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</si>
  <si>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</si>
  <si>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</si>
  <si>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</si>
  <si>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</si>
  <si>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</si>
  <si>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</si>
  <si>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</si>
  <si>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Servicios de Conservación, Reparaciones Menores e Instalaciones Temporales</t>
  </si>
  <si>
    <t>Obras menores en edificaciones</t>
  </si>
  <si>
    <t>Mantenimiento y reparación de equipos sanitarios y de laboratorio</t>
  </si>
  <si>
    <t>Mantenimiento y reparación de equipos de transporte, tracción y elevación</t>
  </si>
  <si>
    <t>Instalaciones temporales</t>
  </si>
  <si>
    <t>Servicios funerarios y gastos conexos</t>
  </si>
  <si>
    <t>Fumigación, lavandería, limpieza e higiene</t>
  </si>
  <si>
    <t>Fumigación</t>
  </si>
  <si>
    <t>Lavandería</t>
  </si>
  <si>
    <t>Festividades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</si>
  <si>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</si>
  <si>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</si>
  <si>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</si>
  <si>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</si>
  <si>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</si>
  <si>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</si>
  <si>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</si>
  <si>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</si>
  <si>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</si>
  <si>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</si>
  <si>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Alimentos y bebidas para personas</t>
  </si>
  <si>
    <t>Productos agroforestales y pecuarios</t>
  </si>
  <si>
    <t>Productos agrícolas</t>
  </si>
  <si>
    <t>Productos forestales</t>
  </si>
  <si>
    <t>Madera, corcho y sus manufacturas</t>
  </si>
  <si>
    <t>Acabados textiles</t>
  </si>
  <si>
    <t>Prendas de vestir</t>
  </si>
  <si>
    <t>Papel de escritorio</t>
  </si>
  <si>
    <t>Productos de papel y cartón</t>
  </si>
  <si>
    <t>Productos de artes gráficas</t>
  </si>
  <si>
    <t>Libros, revistas y periódicos</t>
  </si>
  <si>
    <t>Productos medicinales para uso humano</t>
  </si>
  <si>
    <t>Llantas y neumáticos</t>
  </si>
  <si>
    <t>Productos de Cuero, Caucho y Plasticos</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</si>
  <si>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</si>
  <si>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</si>
  <si>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</si>
  <si>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</si>
  <si>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</si>
  <si>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</si>
  <si>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</si>
  <si>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</si>
  <si>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</si>
  <si>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</si>
  <si>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</si>
  <si>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</si>
  <si>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</si>
  <si>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Piedra, arcilla y arena</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</si>
  <si>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</si>
  <si>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</si>
  <si>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</si>
  <si>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</si>
  <si>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</si>
  <si>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</si>
  <si>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</si>
  <si>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</si>
  <si>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</si>
  <si>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</si>
  <si>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</si>
  <si>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Material para limpieza</t>
  </si>
  <si>
    <t>Utiles de cocina y comedor</t>
  </si>
  <si>
    <t>Productos eléctricos y afines</t>
  </si>
  <si>
    <t>Obras</t>
  </si>
  <si>
    <t>Bienes Muebles, Inmuebles e Intangibles</t>
  </si>
  <si>
    <t>Mobiliario Y Equipo</t>
  </si>
  <si>
    <t>Muebles de oficina y estantería</t>
  </si>
  <si>
    <t>Otros mobiliarios y equipos no identificados precedentemente</t>
  </si>
  <si>
    <t>Cámaras fotográficas y de video</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</si>
  <si>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</si>
  <si>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</si>
  <si>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</si>
  <si>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</si>
  <si>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</si>
  <si>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</si>
  <si>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</si>
  <si>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</si>
  <si>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</si>
  <si>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Equipo de comunicación, telecomunicaciones y señalamiento</t>
  </si>
  <si>
    <t>Equipo de generación eléctrica, aparatos y accesorios eléctricos</t>
  </si>
  <si>
    <t>Otros equipos</t>
  </si>
  <si>
    <t>Bienes Intangibles</t>
  </si>
  <si>
    <t>Programas de informática y base de datos</t>
  </si>
  <si>
    <t>Programas de informática</t>
  </si>
  <si>
    <t>Base de datos</t>
  </si>
  <si>
    <t>Estudios de preinversión</t>
  </si>
  <si>
    <t>Licencias informáticas e intelectuales, industriales y comerciales</t>
  </si>
  <si>
    <t>Otros activos intangibles</t>
  </si>
  <si>
    <t>Obras En Edificaciones</t>
  </si>
  <si>
    <t>Obras para edificación no residencial</t>
  </si>
  <si>
    <t>`01</t>
  </si>
  <si>
    <t>`02</t>
  </si>
  <si>
    <t>`03</t>
  </si>
  <si>
    <t>`04</t>
  </si>
  <si>
    <t>Proporción de vacaciones no disfrutadas</t>
  </si>
  <si>
    <t>Otros seguros</t>
  </si>
  <si>
    <t>`05</t>
  </si>
  <si>
    <t>Mantenimiento y reparación de equipos de comunicación</t>
  </si>
  <si>
    <t>Limpieza e higiene</t>
  </si>
  <si>
    <t>Consolidado Presupuesto Estimado de Ingresos y Gastos Nivel Especializado por Fuente de Financiamiento</t>
  </si>
  <si>
    <t xml:space="preserve">        Anticipos Financieros</t>
  </si>
  <si>
    <t>Establecimiento:</t>
  </si>
  <si>
    <t>Servicio Regional de Salud:</t>
  </si>
  <si>
    <t>Descripción Ingresos por Cuenta</t>
  </si>
  <si>
    <t>Donaciones</t>
  </si>
  <si>
    <t>Anticipos Financieros</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</si>
  <si>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</si>
  <si>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</si>
  <si>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</si>
  <si>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</si>
  <si>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</si>
  <si>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Valor RD$</t>
  </si>
  <si>
    <t>Total RD$</t>
  </si>
  <si>
    <t>Servicios Personales</t>
  </si>
  <si>
    <t>Sueldos fijos</t>
  </si>
  <si>
    <t>`06</t>
  </si>
  <si>
    <t>Nuevas plazas a medicos</t>
  </si>
  <si>
    <t>`07</t>
  </si>
  <si>
    <t>Sueldo anual No. 13</t>
  </si>
  <si>
    <t>Prestacianes economicas</t>
  </si>
  <si>
    <t>Prestacion laboral por desvinculación</t>
  </si>
  <si>
    <t>`08</t>
  </si>
  <si>
    <t>`09</t>
  </si>
  <si>
    <t>`10</t>
  </si>
  <si>
    <t>Contribuciones a la Seguridad Social y Riesgo Laboral</t>
  </si>
  <si>
    <t>Contratacion de servicios</t>
  </si>
  <si>
    <t>Publicidad Impresión y Encuadernación</t>
  </si>
  <si>
    <t>Seguro de bienes inmuebles e infraestructura</t>
  </si>
  <si>
    <t>Mantenimientos y reparacion de maquinarias y equipos</t>
  </si>
  <si>
    <t>Otros Servicios No Incluidos en conceptos anteriores</t>
  </si>
  <si>
    <t>Eventos generals</t>
  </si>
  <si>
    <t>Productos de Papel, Cartón e Impresos</t>
  </si>
  <si>
    <t>Productos Farmacéuticos</t>
  </si>
  <si>
    <t xml:space="preserve">Artículos de plástico </t>
  </si>
  <si>
    <t>Combustibles, Lubricantes, Productos Químicos y Conexos</t>
  </si>
  <si>
    <t>Pinturas, Lacas, Barnices, Diluyentes y Absorbentes para Pinturas</t>
  </si>
  <si>
    <t>Transferencias Corrientes</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</si>
  <si>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</si>
  <si>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</si>
  <si>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</si>
  <si>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</si>
  <si>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</si>
  <si>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</si>
  <si>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</si>
  <si>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Transferencias de Corrientes a otras Instituciones Públicas</t>
  </si>
  <si>
    <t>Electricidad no cortable en las transferencias a otras instituciones públicas</t>
  </si>
  <si>
    <t>Electrodomesticos</t>
  </si>
  <si>
    <t>Equipos y aparatos audiovisuales</t>
  </si>
  <si>
    <t>Equipos de defensa y seguridad</t>
  </si>
  <si>
    <t>Equipos de defensa de defensa</t>
  </si>
  <si>
    <t>Equipos de seguridad</t>
  </si>
  <si>
    <t>Servicio Nacional de Salud</t>
  </si>
  <si>
    <t>Dirección de Planificación y Desarrollo</t>
  </si>
  <si>
    <t>Anticipo Financiero</t>
  </si>
  <si>
    <t>Venta Servicios</t>
  </si>
  <si>
    <t>Aportes SNS Nomina</t>
  </si>
  <si>
    <t>Aportes SNS Equipamiento</t>
  </si>
  <si>
    <t>Aportes para otros gastos de inversión del SNS</t>
  </si>
  <si>
    <t xml:space="preserve">        Aportes SNS Nómina</t>
  </si>
  <si>
    <t>Nómina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</si>
  <si>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</si>
  <si>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</si>
  <si>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</si>
  <si>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</si>
  <si>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</si>
  <si>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</si>
  <si>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</si>
  <si>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</si>
  <si>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</si>
  <si>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</si>
  <si>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</si>
  <si>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</si>
  <si>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</si>
  <si>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</si>
  <si>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</si>
  <si>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</si>
  <si>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</si>
  <si>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</si>
  <si>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</si>
  <si>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</si>
  <si>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</si>
  <si>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</si>
  <si>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</si>
  <si>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</si>
  <si>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</si>
  <si>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</si>
  <si>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</si>
  <si>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</si>
  <si>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</si>
  <si>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</si>
  <si>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</si>
  <si>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</si>
  <si>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</si>
  <si>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</si>
  <si>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</si>
  <si>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</si>
  <si>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</si>
  <si>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</si>
  <si>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</si>
  <si>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</si>
  <si>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</si>
  <si>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</si>
  <si>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</si>
  <si>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</si>
  <si>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</si>
  <si>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</si>
  <si>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</si>
  <si>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</si>
  <si>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</si>
  <si>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</si>
  <si>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</si>
  <si>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</si>
  <si>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</si>
  <si>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</si>
  <si>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</si>
  <si>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</si>
  <si>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</si>
  <si>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</si>
  <si>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</si>
  <si>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</si>
  <si>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</si>
  <si>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</si>
  <si>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</si>
  <si>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</si>
  <si>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</si>
  <si>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</si>
  <si>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</si>
  <si>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</si>
  <si>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</si>
  <si>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</si>
  <si>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</si>
  <si>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</si>
  <si>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</si>
  <si>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</si>
  <si>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</si>
  <si>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</si>
  <si>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</si>
  <si>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</si>
  <si>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</si>
  <si>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</si>
  <si>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</si>
  <si>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</si>
  <si>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</si>
  <si>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</si>
  <si>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</si>
  <si>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</si>
  <si>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</si>
  <si>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</si>
  <si>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</si>
  <si>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</si>
  <si>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</si>
  <si>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</si>
  <si>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</si>
  <si>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</si>
  <si>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</si>
  <si>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</si>
  <si>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</si>
  <si>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</si>
  <si>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</si>
  <si>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</si>
  <si>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</si>
  <si>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</si>
  <si>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</si>
  <si>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</si>
  <si>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</si>
  <si>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</si>
  <si>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</si>
  <si>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</si>
  <si>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</si>
  <si>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</si>
  <si>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</si>
  <si>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</si>
  <si>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</si>
  <si>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</si>
  <si>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</si>
  <si>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</si>
  <si>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</si>
  <si>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</si>
  <si>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</si>
  <si>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</si>
  <si>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</si>
  <si>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</si>
  <si>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</si>
  <si>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</si>
  <si>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</si>
  <si>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</si>
  <si>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</si>
  <si>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</si>
  <si>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</si>
  <si>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</si>
  <si>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</si>
  <si>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</si>
  <si>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</si>
  <si>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</si>
  <si>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</si>
  <si>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</si>
  <si>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</si>
  <si>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</si>
  <si>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</si>
  <si>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</si>
  <si>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</si>
  <si>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</si>
  <si>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</si>
  <si>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</si>
  <si>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</si>
  <si>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</si>
  <si>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</si>
  <si>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</si>
  <si>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</si>
  <si>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</si>
  <si>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</si>
  <si>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</si>
  <si>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</si>
  <si>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</si>
  <si>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</si>
  <si>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</si>
  <si>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</si>
  <si>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</si>
  <si>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</si>
  <si>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</si>
  <si>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</si>
  <si>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</si>
  <si>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</si>
  <si>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</si>
  <si>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</si>
  <si>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</si>
  <si>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</si>
  <si>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</si>
  <si>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</si>
  <si>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</si>
  <si>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</si>
  <si>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</si>
  <si>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</si>
  <si>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</si>
  <si>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</si>
  <si>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</si>
  <si>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</si>
  <si>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</si>
  <si>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</si>
  <si>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</si>
  <si>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</si>
  <si>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</si>
  <si>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</si>
  <si>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</si>
  <si>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</si>
  <si>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</si>
  <si>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</si>
  <si>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</si>
  <si>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</si>
  <si>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</si>
  <si>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</si>
  <si>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</si>
  <si>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</si>
  <si>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</si>
  <si>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</si>
  <si>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</si>
  <si>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</si>
  <si>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</si>
  <si>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</si>
  <si>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</si>
  <si>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</si>
  <si>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</si>
  <si>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</si>
  <si>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</si>
  <si>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</si>
  <si>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</si>
  <si>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</si>
  <si>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</si>
  <si>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</si>
  <si>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</si>
  <si>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</si>
  <si>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</si>
  <si>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</si>
  <si>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</si>
  <si>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</si>
  <si>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</si>
  <si>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</si>
  <si>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</si>
  <si>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</si>
  <si>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</si>
  <si>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</si>
  <si>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</si>
  <si>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</si>
  <si>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</si>
  <si>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</si>
  <si>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</si>
  <si>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</si>
  <si>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</si>
  <si>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</si>
  <si>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</si>
  <si>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</si>
  <si>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</si>
  <si>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</si>
  <si>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</si>
  <si>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</si>
  <si>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</si>
  <si>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</si>
  <si>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</si>
  <si>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</si>
  <si>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</si>
  <si>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</si>
  <si>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</si>
  <si>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</si>
  <si>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</si>
  <si>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</si>
  <si>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</si>
  <si>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</si>
  <si>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</si>
  <si>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</si>
  <si>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</si>
  <si>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</si>
  <si>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</si>
  <si>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</si>
  <si>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</si>
  <si>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</si>
  <si>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</si>
  <si>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</si>
  <si>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</si>
  <si>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</si>
  <si>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</si>
  <si>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</si>
  <si>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</si>
  <si>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</si>
  <si>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</si>
  <si>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</si>
  <si>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</si>
  <si>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</si>
  <si>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</si>
  <si>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</si>
  <si>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</si>
  <si>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</si>
  <si>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</si>
  <si>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</si>
  <si>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</si>
  <si>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</si>
  <si>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</si>
  <si>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</si>
  <si>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</si>
  <si>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</si>
  <si>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</si>
  <si>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</si>
  <si>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</si>
  <si>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</si>
  <si>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</si>
  <si>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</si>
  <si>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</si>
  <si>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</si>
  <si>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</si>
  <si>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</si>
  <si>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</si>
  <si>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</si>
  <si>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</si>
  <si>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</si>
  <si>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</si>
  <si>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</si>
  <si>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</si>
  <si>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</si>
  <si>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</si>
  <si>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</si>
  <si>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</si>
  <si>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</si>
  <si>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</si>
  <si>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</si>
  <si>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</si>
  <si>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</si>
  <si>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</si>
  <si>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</si>
  <si>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</si>
  <si>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</si>
  <si>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</si>
  <si>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</si>
  <si>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</si>
  <si>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</si>
  <si>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</si>
  <si>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</si>
  <si>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</si>
  <si>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</si>
  <si>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</si>
  <si>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</si>
  <si>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</si>
  <si>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</si>
  <si>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</si>
  <si>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</si>
  <si>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</si>
  <si>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</si>
  <si>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</si>
  <si>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</si>
  <si>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</si>
  <si>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</si>
  <si>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</si>
  <si>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</si>
  <si>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</si>
  <si>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</si>
  <si>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</si>
  <si>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</si>
  <si>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</si>
  <si>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</si>
  <si>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</si>
  <si>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</si>
  <si>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</si>
  <si>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</si>
  <si>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</si>
  <si>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</si>
  <si>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</si>
  <si>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</si>
  <si>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</si>
  <si>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</si>
  <si>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</si>
  <si>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</si>
  <si>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</si>
  <si>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</si>
  <si>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</si>
  <si>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</si>
  <si>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</si>
  <si>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</si>
  <si>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</si>
  <si>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</si>
  <si>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</si>
  <si>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</si>
  <si>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</si>
  <si>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</si>
  <si>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</si>
  <si>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</si>
  <si>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</si>
  <si>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</si>
  <si>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</si>
  <si>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</si>
  <si>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</si>
  <si>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</si>
  <si>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</si>
  <si>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</si>
  <si>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</si>
  <si>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</si>
  <si>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</si>
  <si>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</si>
  <si>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</si>
  <si>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</si>
  <si>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</si>
  <si>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</si>
  <si>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</si>
  <si>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</si>
  <si>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</si>
  <si>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</si>
  <si>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</si>
  <si>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</si>
  <si>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</si>
  <si>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</si>
  <si>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</si>
  <si>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</si>
  <si>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</si>
  <si>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</si>
  <si>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</si>
  <si>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</si>
  <si>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</si>
  <si>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</si>
  <si>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</si>
  <si>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</si>
  <si>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</si>
  <si>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</si>
  <si>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</si>
  <si>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</si>
  <si>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</si>
  <si>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</si>
  <si>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</si>
  <si>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</si>
  <si>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</si>
  <si>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</si>
  <si>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</si>
  <si>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</si>
  <si>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</si>
  <si>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</si>
  <si>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</si>
  <si>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</si>
  <si>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</si>
  <si>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</si>
  <si>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</si>
  <si>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</si>
  <si>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</si>
  <si>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</si>
  <si>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</si>
  <si>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</si>
  <si>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</si>
  <si>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</si>
  <si>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</si>
  <si>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</si>
  <si>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</si>
  <si>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</si>
  <si>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</si>
  <si>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</si>
  <si>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</si>
  <si>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</si>
  <si>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</si>
  <si>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</si>
  <si>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</si>
  <si>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</si>
  <si>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</si>
  <si>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</si>
  <si>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</si>
  <si>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</si>
  <si>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</si>
  <si>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</si>
  <si>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</si>
  <si>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</si>
  <si>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</si>
  <si>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</si>
  <si>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</si>
  <si>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</si>
  <si>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</si>
  <si>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</si>
  <si>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</si>
  <si>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</si>
  <si>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</si>
  <si>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</si>
  <si>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</si>
  <si>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</si>
  <si>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</si>
  <si>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</si>
  <si>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</si>
  <si>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</si>
  <si>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</si>
  <si>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</si>
  <si>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</si>
  <si>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</si>
  <si>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</si>
  <si>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</si>
  <si>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</si>
  <si>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</si>
  <si>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</si>
  <si>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</si>
  <si>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</si>
  <si>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</si>
  <si>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</si>
  <si>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</si>
  <si>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</si>
  <si>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</si>
  <si>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</si>
  <si>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</si>
  <si>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</si>
  <si>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</si>
  <si>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</si>
  <si>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</si>
  <si>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</si>
  <si>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</si>
  <si>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</si>
  <si>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</si>
  <si>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</si>
  <si>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</si>
  <si>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</si>
  <si>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</si>
  <si>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</si>
  <si>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</si>
  <si>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</si>
  <si>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</si>
  <si>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</si>
  <si>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</si>
  <si>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</si>
  <si>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</si>
  <si>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</si>
  <si>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</si>
  <si>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</si>
  <si>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</si>
  <si>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</si>
  <si>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</si>
  <si>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</si>
  <si>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</si>
  <si>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</si>
  <si>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</si>
  <si>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</si>
  <si>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</si>
  <si>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</si>
  <si>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</si>
  <si>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</si>
  <si>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</si>
  <si>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</si>
  <si>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</si>
  <si>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</si>
  <si>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</si>
  <si>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</si>
  <si>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</si>
  <si>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</si>
  <si>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</si>
  <si>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</si>
  <si>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</si>
  <si>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</si>
  <si>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</si>
  <si>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</si>
  <si>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</si>
  <si>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</si>
  <si>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</si>
  <si>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</si>
  <si>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</si>
  <si>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</si>
  <si>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</si>
  <si>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</si>
  <si>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</si>
  <si>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</si>
  <si>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</si>
  <si>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</si>
  <si>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</si>
  <si>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</si>
  <si>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</si>
  <si>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</si>
  <si>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</si>
  <si>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</si>
  <si>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</si>
  <si>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</si>
  <si>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</si>
  <si>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</si>
  <si>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</si>
  <si>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</si>
  <si>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</si>
  <si>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</si>
  <si>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</si>
  <si>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</si>
  <si>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</si>
  <si>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</si>
  <si>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</si>
  <si>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</si>
  <si>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</si>
  <si>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</si>
  <si>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</si>
  <si>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</si>
  <si>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</si>
  <si>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</si>
  <si>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</si>
  <si>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</si>
  <si>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</si>
  <si>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</si>
  <si>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</si>
  <si>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</si>
  <si>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</si>
  <si>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</si>
  <si>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</si>
  <si>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</si>
  <si>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</si>
  <si>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</si>
  <si>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</si>
  <si>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</si>
  <si>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</si>
  <si>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</si>
  <si>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</si>
  <si>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</si>
  <si>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</si>
  <si>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</si>
  <si>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</si>
  <si>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</si>
  <si>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</si>
  <si>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</si>
  <si>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</si>
  <si>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</si>
  <si>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</si>
  <si>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</si>
  <si>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</si>
  <si>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</si>
  <si>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</si>
  <si>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</si>
  <si>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</si>
  <si>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</si>
  <si>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</si>
  <si>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</si>
  <si>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</si>
  <si>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</si>
  <si>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</si>
  <si>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</si>
  <si>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</si>
  <si>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</si>
  <si>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</si>
  <si>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</si>
  <si>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</si>
  <si>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</si>
  <si>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</si>
  <si>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</si>
  <si>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</si>
  <si>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</si>
  <si>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</si>
  <si>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</si>
  <si>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</si>
  <si>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</si>
  <si>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</si>
  <si>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</si>
  <si>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</si>
  <si>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</si>
  <si>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</si>
  <si>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</si>
  <si>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</si>
  <si>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</si>
  <si>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</si>
  <si>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</si>
  <si>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</si>
  <si>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</si>
  <si>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Código Presupuestario</t>
  </si>
  <si>
    <t>CEAS:</t>
  </si>
  <si>
    <t>CEAS</t>
  </si>
  <si>
    <t>Programación de Insumos</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</si>
  <si>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</si>
  <si>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</si>
  <si>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</si>
  <si>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</si>
  <si>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</si>
  <si>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</si>
  <si>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</si>
  <si>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</si>
  <si>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</si>
  <si>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</si>
  <si>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</si>
  <si>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</si>
  <si>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</si>
  <si>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</si>
  <si>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</si>
  <si>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</si>
  <si>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</si>
  <si>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</si>
  <si>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</si>
  <si>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</si>
  <si>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</si>
  <si>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</si>
  <si>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</si>
  <si>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</si>
  <si>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</si>
  <si>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</si>
  <si>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</si>
  <si>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</si>
  <si>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</si>
  <si>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</si>
  <si>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</si>
  <si>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</si>
  <si>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</si>
  <si>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</si>
  <si>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</si>
  <si>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</si>
  <si>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</si>
  <si>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</si>
  <si>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</si>
  <si>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</si>
  <si>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</si>
  <si>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</si>
  <si>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</si>
  <si>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</si>
  <si>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</si>
  <si>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</si>
  <si>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</si>
  <si>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</si>
  <si>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</si>
  <si>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</si>
  <si>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</si>
  <si>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</si>
  <si>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</si>
  <si>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Grupo</t>
  </si>
  <si>
    <t>Subgrupo</t>
  </si>
  <si>
    <t>Donaciones Corrientes</t>
  </si>
  <si>
    <t>Donaciones corrientes de organismos internacionales</t>
  </si>
  <si>
    <t xml:space="preserve">Transferencias </t>
  </si>
  <si>
    <t>Transferencias Corrientes Recibidas de Instituciones Públicas Descentralizas y Autonomas No Financieras</t>
  </si>
  <si>
    <t>´01</t>
  </si>
  <si>
    <t>´02</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</si>
  <si>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</si>
  <si>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</si>
  <si>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</si>
  <si>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</si>
  <si>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</si>
  <si>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Ingresos por Contraprestación</t>
  </si>
  <si>
    <t>Venta de Bienes y Servicios</t>
  </si>
  <si>
    <t>Venta de Servicios del Estado</t>
  </si>
  <si>
    <t>´99</t>
  </si>
  <si>
    <t xml:space="preserve">Otras ventas de servicios  </t>
  </si>
  <si>
    <t>Empleados temporales</t>
  </si>
  <si>
    <t>Personal de carácter eventual</t>
  </si>
  <si>
    <t>`11</t>
  </si>
  <si>
    <t>Interinato</t>
  </si>
  <si>
    <t>Incentivo por rendimiento individual</t>
  </si>
  <si>
    <t>Compensación por cumplimiento de indicadores</t>
  </si>
  <si>
    <t>Pasajes y gastos de transporte</t>
  </si>
  <si>
    <t>Alquileres de máquinas y equipos de producción</t>
  </si>
  <si>
    <t>Alquileres de equipos</t>
  </si>
  <si>
    <t>Derechos de uso</t>
  </si>
  <si>
    <t>Licencias informaticas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</si>
  <si>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</si>
  <si>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</si>
  <si>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</si>
  <si>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</si>
  <si>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</si>
  <si>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</si>
  <si>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</si>
  <si>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</si>
  <si>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</si>
  <si>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</si>
  <si>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industriales y producción</t>
  </si>
  <si>
    <t>Servicio de mantenimiento, reparación, desmonte e instalación</t>
  </si>
  <si>
    <t>Otros servicios de mantenimiento, reparación, desmonte e instalación</t>
  </si>
  <si>
    <t>Gastos y representación judiciales</t>
  </si>
  <si>
    <t xml:space="preserve">Comisiones y gastos </t>
  </si>
  <si>
    <t>Comisiones y gastos</t>
  </si>
  <si>
    <t>Servicio de organización de eventos, festividades y actividades de entretenimiento</t>
  </si>
  <si>
    <t>Servicios de alimentación</t>
  </si>
  <si>
    <t>Servicio de alimentación</t>
  </si>
  <si>
    <t>Servicios de catering</t>
  </si>
  <si>
    <t>Hilados, fibras y telas</t>
  </si>
  <si>
    <t>Producto de cuero</t>
  </si>
  <si>
    <t>Productos de caucho</t>
  </si>
  <si>
    <t xml:space="preserve">Productos de metálicos </t>
  </si>
  <si>
    <t>Material para limpieza e higiene</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</si>
  <si>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</si>
  <si>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</si>
  <si>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</si>
  <si>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</si>
  <si>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</si>
  <si>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Repuestos y accesorios menores</t>
  </si>
  <si>
    <t>Productos y útiles varios no identificados precedentemente (n.i.p.)</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</si>
  <si>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</si>
  <si>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</si>
  <si>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</si>
  <si>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Muebles, equipos de oficina y estantería</t>
  </si>
  <si>
    <t>Equipos de tecnología de la información y comunicación</t>
  </si>
  <si>
    <t xml:space="preserve">Mobiliario y Equipo Audiovisual, Recreativo y Educacional </t>
  </si>
  <si>
    <t>Mobiliario y equipos educacional y  recreativos</t>
  </si>
  <si>
    <t>Sistemas y equipos de climatización</t>
  </si>
  <si>
    <t>Licencias Informáticas</t>
  </si>
  <si>
    <t>Derecho de uso</t>
  </si>
  <si>
    <t>Servicios de mantenimiento, reparación, desmonte e instalación</t>
  </si>
  <si>
    <t xml:space="preserve">Otros servicios de mantenimiento, reparacion de maquinaria y equipos no identicados en los conceptos anteriores </t>
  </si>
  <si>
    <t>donaciones</t>
  </si>
  <si>
    <t>Programación Insumos por Producto Nivel Especializado</t>
  </si>
  <si>
    <t>Metropolitano</t>
  </si>
  <si>
    <t xml:space="preserve">Valdesia </t>
  </si>
  <si>
    <t>Norcentral</t>
  </si>
  <si>
    <t>Nordeste</t>
  </si>
  <si>
    <t>Enriquillo</t>
  </si>
  <si>
    <t>Este</t>
  </si>
  <si>
    <t>El Valle</t>
  </si>
  <si>
    <t>Cibao Occidental</t>
  </si>
  <si>
    <t>Cibao Central</t>
  </si>
  <si>
    <t>Año</t>
  </si>
  <si>
    <t>Productos Terminales</t>
  </si>
  <si>
    <t>Meta Lograda Año 2022</t>
  </si>
  <si>
    <t>Meta Proyectada a Lograr Año 2023</t>
  </si>
  <si>
    <t>Meta Proyectada Año 2024</t>
  </si>
  <si>
    <t>Programación Trimestral</t>
  </si>
  <si>
    <t>Meta Lograda actual periodo                 Año 2023</t>
  </si>
  <si>
    <t>1er. Trimestre</t>
  </si>
  <si>
    <t>2do. Trimestre</t>
  </si>
  <si>
    <t>3er. Trimestre</t>
  </si>
  <si>
    <t>4to. Trimestre</t>
  </si>
  <si>
    <t>Servicio de Consulta Externa</t>
  </si>
  <si>
    <t>Consultas</t>
  </si>
  <si>
    <t>Primera Vez</t>
  </si>
  <si>
    <t>Subsecuente</t>
  </si>
  <si>
    <t>Servicio de Emergencia</t>
  </si>
  <si>
    <t>Servicio Hospitalización</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</si>
  <si>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</si>
  <si>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</si>
  <si>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</si>
  <si>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</si>
  <si>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</si>
  <si>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</si>
  <si>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</si>
  <si>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</si>
  <si>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</si>
  <si>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</si>
  <si>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</si>
  <si>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</si>
  <si>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</si>
  <si>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Servicios de Apoyo Diagnóstico</t>
  </si>
  <si>
    <t>Análisis de Laboratorio</t>
  </si>
  <si>
    <t>Pruebas</t>
  </si>
  <si>
    <t>Servicio de Imágenes</t>
  </si>
  <si>
    <t>Imágenes</t>
  </si>
  <si>
    <t>Indicadores de Producción</t>
  </si>
  <si>
    <t>Años</t>
  </si>
  <si>
    <t>Camas Disponibles</t>
  </si>
  <si>
    <t>Giro de Cama</t>
  </si>
  <si>
    <t>Día Cama Disponibles</t>
  </si>
  <si>
    <t>Dias Pacientes</t>
  </si>
  <si>
    <t>Promedio Días Estada</t>
  </si>
  <si>
    <t>Porcentaje Ocupacional</t>
  </si>
  <si>
    <t>Índice de mortalidad materna intrahospitalaria</t>
  </si>
  <si>
    <t>Porcentaje de cesárea</t>
  </si>
  <si>
    <t>N/A</t>
  </si>
  <si>
    <t>1.1.1.1.01</t>
  </si>
  <si>
    <t>1.1.1.2.01</t>
  </si>
  <si>
    <t>1.1.2.3.01</t>
  </si>
  <si>
    <t>1.1.5.1.02</t>
  </si>
  <si>
    <t>1.2.2.2.01</t>
  </si>
  <si>
    <t>1.2.2.4.01</t>
  </si>
  <si>
    <t>1.2.2.4.02</t>
  </si>
  <si>
    <t>1.2.2.5.02</t>
  </si>
  <si>
    <t>2.2.2.1.02</t>
  </si>
  <si>
    <t>3.2.1.1.01</t>
  </si>
  <si>
    <t>3.2.1.1.02</t>
  </si>
  <si>
    <t>3.2.1.1.03</t>
  </si>
  <si>
    <t>3.2.1.2.01</t>
  </si>
  <si>
    <t>3.2.1.2.02</t>
  </si>
  <si>
    <t>4.1.1.2.02</t>
  </si>
  <si>
    <t>4.1.1.4.01</t>
  </si>
  <si>
    <t>4.1.1.5.01</t>
  </si>
  <si>
    <t>4.1.1.12.01</t>
  </si>
  <si>
    <t>4.1.1.7.01</t>
  </si>
  <si>
    <t>4.1.1.10.01</t>
  </si>
  <si>
    <t>4.1.1.10.02</t>
  </si>
  <si>
    <t>4.1.1.10.03</t>
  </si>
  <si>
    <t>4.1.1.14.01</t>
  </si>
  <si>
    <t>4.1.2.1.01</t>
  </si>
  <si>
    <t>4.1.2.2.01</t>
  </si>
  <si>
    <t>4.1.2.2.02</t>
  </si>
  <si>
    <t>4.1.2.2.03</t>
  </si>
  <si>
    <t>4.1.2.3.01</t>
  </si>
  <si>
    <t>4.1.2.3.02</t>
  </si>
  <si>
    <t>Hojas 8-1/2x11</t>
  </si>
  <si>
    <t>Resma</t>
  </si>
  <si>
    <t>Boligrafos</t>
  </si>
  <si>
    <t>Tinta</t>
  </si>
  <si>
    <t>Cartucho</t>
  </si>
  <si>
    <t>1.1.1.1.06</t>
  </si>
  <si>
    <t>Refrigerio</t>
  </si>
  <si>
    <t>1.1.2..2.01</t>
  </si>
  <si>
    <t>1.1.2.3.02</t>
  </si>
  <si>
    <t>1.1.2.3.03</t>
  </si>
  <si>
    <t>1.1.2.3.04</t>
  </si>
  <si>
    <t>1.1.2.3.09</t>
  </si>
  <si>
    <t>1.1.2.3.16</t>
  </si>
  <si>
    <t>1.1.4.2.01</t>
  </si>
  <si>
    <t>1.1.4.2.03</t>
  </si>
  <si>
    <t>1.1.5.1.03</t>
  </si>
  <si>
    <t>1.1.5.1.07</t>
  </si>
  <si>
    <t>1.1.5.2.01</t>
  </si>
  <si>
    <t>1.1.5.2.02</t>
  </si>
  <si>
    <t>1.1.5.2.03</t>
  </si>
  <si>
    <t>1.1.5.2.05</t>
  </si>
  <si>
    <t>1.1.5.2.06</t>
  </si>
  <si>
    <t>1.1.5.3.01</t>
  </si>
  <si>
    <t>1.2.1.1. 01</t>
  </si>
  <si>
    <t>1.2.1.1. 02</t>
  </si>
  <si>
    <t>1.2.1.1. 03</t>
  </si>
  <si>
    <t>1.2.1.2.01</t>
  </si>
  <si>
    <t>1.2.2.2.02</t>
  </si>
  <si>
    <t>1.2.2.2.04</t>
  </si>
  <si>
    <t>1.2.2.2.05</t>
  </si>
  <si>
    <t>1.2.2.4.03</t>
  </si>
  <si>
    <t>1.2.2.4.04</t>
  </si>
  <si>
    <t>2.2.2.1.03</t>
  </si>
  <si>
    <t>2.2.2.2.01</t>
  </si>
  <si>
    <t>2.2.2.2.02</t>
  </si>
  <si>
    <t>2.2.2.2.03</t>
  </si>
  <si>
    <t>Libretas</t>
  </si>
  <si>
    <t>3.2.1.1.04</t>
  </si>
  <si>
    <t>4.1.1.1.02</t>
  </si>
  <si>
    <t>4.1.1.5.02</t>
  </si>
  <si>
    <t>4,1,1,6,01</t>
  </si>
  <si>
    <t>4,1,1,6,02</t>
  </si>
  <si>
    <t>4,1,1,6,03</t>
  </si>
  <si>
    <t>4,1,1,6,04</t>
  </si>
  <si>
    <t>4,1,1,6,05</t>
  </si>
  <si>
    <t>4.1.1.6.01</t>
  </si>
  <si>
    <t>4.1.1.6.02</t>
  </si>
  <si>
    <t>4.1.1.11.02</t>
  </si>
  <si>
    <t>4.1.1.11.03</t>
  </si>
  <si>
    <t>4.1.1.12.02</t>
  </si>
  <si>
    <t>4.1.1.13.01</t>
  </si>
  <si>
    <t>4.1.1.14.02</t>
  </si>
  <si>
    <t>4.1.1.15.01</t>
  </si>
  <si>
    <t>4.1.1.15.02</t>
  </si>
  <si>
    <t>4.1.1.15.04</t>
  </si>
  <si>
    <t>4.1.1.15.05</t>
  </si>
  <si>
    <t>4.1.1.15.06</t>
  </si>
  <si>
    <t>4.1.1.15.07</t>
  </si>
  <si>
    <t>4.1.1.15.08</t>
  </si>
  <si>
    <t>4.1.1.15.09</t>
  </si>
  <si>
    <t>4.1.1.17</t>
  </si>
  <si>
    <t>4.1.1.20.01</t>
  </si>
  <si>
    <t>4.1.1.20.02</t>
  </si>
  <si>
    <t>4.1.1.20.03</t>
  </si>
  <si>
    <t>4.1.1.20.04</t>
  </si>
  <si>
    <t>4.1.1.21.0</t>
  </si>
  <si>
    <t>4.1.2.3.04</t>
  </si>
  <si>
    <t>4.1.2.3.05</t>
  </si>
  <si>
    <t>4.1.2.3.06</t>
  </si>
  <si>
    <t>4.1.2.3.07</t>
  </si>
  <si>
    <t>Servicio Regional de Salud: METROPOLITANO</t>
  </si>
  <si>
    <t>CEAS: HOSPITAL DR. FRANCISCO E. MOSCOSO PUELLO</t>
  </si>
  <si>
    <t>HOSPITAL DR. FRANCISCO E. MOSCOSO PUELLO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</si>
</sst>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0.00;[Red]#,##0.00"/>
  </numFmts>
  <fonts count="44" x14ac:knownFonts="1">
    <font>
      <sz val="10"/>
      <name val="Arial"/>
    </font>
    <font>
      <sz val="11"/>
      <color theme="1"/>
      <name val="Calibri"/>
      <family val="2"/>
      <scheme val="minor"/>
    </font>
    <font>
      <sz val="11"/>
      <color theme="1"/>
      <name val="Calibri"/>
      <family val="2"/>
      <scheme val="minor"/>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b/>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color theme="0"/>
      <name val="Times New Roman"/>
      <family val="1"/>
    </font>
    <font>
      <sz val="10"/>
      <color theme="1"/>
      <name val="Calibri"/>
      <family val="2"/>
      <scheme val="minor"/>
    </font>
    <font>
      <sz val="11"/>
      <color theme="1"/>
      <name val="Times New Roman"/>
      <family val="1"/>
    </font>
    <font>
      <sz val="8"/>
      <color indexed="81"/>
      <name val="Tahoma"/>
      <family val="2"/>
    </font>
    <font>
      <sz val="10"/>
      <name val="Arial"/>
      <family val="2"/>
    </font>
    <font>
      <sz val="10"/>
      <color theme="0"/>
      <name val="Arial"/>
      <family val="2"/>
    </font>
    <font>
      <sz val="10"/>
      <color theme="0"/>
      <name val="Calibri"/>
      <family val="2"/>
      <scheme val="minor"/>
    </font>
    <font>
      <sz val="9"/>
      <color indexed="81"/>
      <name val="Tahoma"/>
      <family val="2"/>
    </font>
    <font>
      <u/>
      <sz val="9"/>
      <color indexed="81"/>
      <name val="Tahoma"/>
      <family val="2"/>
    </font>
    <font>
      <sz val="10"/>
      <name val="Calibri"/>
      <family val="2"/>
      <scheme val="minor"/>
    </font>
    <font>
      <sz val="8"/>
      <color rgb="FFFF0000"/>
      <name val="Calibri"/>
      <family val="2"/>
      <scheme val="minor"/>
    </font>
    <font>
      <sz val="10"/>
      <color rgb="FFFF0000"/>
      <name val="Arial"/>
      <family val="2"/>
    </font>
    <font>
      <b/>
      <sz val="14"/>
      <name val="Calibri"/>
      <family val="2"/>
      <scheme val="minor"/>
    </font>
    <font>
      <b/>
      <sz val="16"/>
      <name val="Calibri"/>
      <family val="2"/>
      <scheme val="minor"/>
    </font>
  </fonts>
  <fills count="4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theme="4" tint="0.79998168889431442"/>
      </patternFill>
    </fill>
  </fills>
  <borders count="28">
    <border>
      <left/>
      <right/>
      <top/>
      <bottom/>
      <diagonal/>
    </border>
    <border>
      <left/>
      <right/>
      <top style="thin">
        <color indexed="64"/>
      </top>
      <bottom style="double">
        <color indexed="64"/>
      </bottom>
      <diagonal/>
    </border>
    <border>
      <left/>
      <right/>
      <top/>
      <bottom style="thin">
        <color indexed="64"/>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right style="thin">
        <color theme="3" tint="0.39991454817346722"/>
      </right>
      <top/>
      <bottom/>
      <diagonal/>
    </border>
    <border>
      <left style="thin">
        <color theme="3" tint="0.39994506668294322"/>
      </left>
      <right style="thin">
        <color theme="3" tint="0.39994506668294322"/>
      </right>
      <top/>
      <bottom style="thin">
        <color theme="4"/>
      </bottom>
      <diagonal/>
    </border>
    <border>
      <left style="thin">
        <color theme="3" tint="0.39991454817346722"/>
      </left>
      <right style="thin">
        <color theme="3" tint="0.39991454817346722"/>
      </right>
      <top/>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s>
  <cellStyleXfs count="8">
    <xf numFmtId="0" fontId="0" fillId="0" borderId="0"/>
    <xf numFmtId="164" fontId="5" fillId="0" borderId="0" applyFont="0" applyFill="0" applyBorder="0" applyAlignment="0" applyProtection="0"/>
    <xf numFmtId="0" fontId="5" fillId="0" borderId="0"/>
    <xf numFmtId="0" fontId="5" fillId="0" borderId="0"/>
    <xf numFmtId="0" fontId="3" fillId="0" borderId="0"/>
    <xf numFmtId="164" fontId="3" fillId="0" borderId="0" applyFont="0" applyFill="0" applyBorder="0" applyAlignment="0" applyProtection="0"/>
    <xf numFmtId="0" fontId="2" fillId="0" borderId="0"/>
    <xf numFmtId="164" fontId="34" fillId="0" borderId="0" applyFont="0" applyFill="0" applyBorder="0" applyAlignment="0" applyProtection="0"/>
  </cellStyleXfs>
  <cellXfs count="444">
    <xf numFmtId="0" fontId="0" fillId="0" borderId="0" xfId="0"/>
    <xf numFmtId="0" fontId="3" fillId="0" borderId="0" xfId="4"/>
    <xf numFmtId="0" fontId="6" fillId="0" borderId="0" xfId="4" applyFont="1"/>
    <xf numFmtId="0" fontId="7" fillId="3" borderId="0" xfId="0" applyFont="1" applyFill="1"/>
    <xf numFmtId="0" fontId="8" fillId="4" borderId="0" xfId="0" applyFont="1" applyFill="1" applyAlignment="1">
      <alignment horizontal="center"/>
    </xf>
    <xf numFmtId="0" fontId="8" fillId="4" borderId="9" xfId="0" applyFont="1" applyFill="1" applyBorder="1" applyAlignment="1">
      <alignment horizontal="left"/>
    </xf>
    <xf numFmtId="0" fontId="9" fillId="8" borderId="0" xfId="0" applyFont="1" applyFill="1" applyProtection="1">
      <protection locked="0"/>
    </xf>
    <xf numFmtId="0" fontId="5" fillId="0" borderId="0" xfId="2"/>
    <xf numFmtId="0" fontId="8" fillId="8" borderId="9" xfId="0" applyFont="1" applyFill="1" applyBorder="1" applyProtection="1">
      <protection locked="0"/>
    </xf>
    <xf numFmtId="0" fontId="8" fillId="8" borderId="0" xfId="0" applyFont="1" applyFill="1" applyProtection="1">
      <protection locked="0"/>
    </xf>
    <xf numFmtId="0" fontId="12" fillId="10" borderId="0" xfId="0" applyFont="1" applyFill="1" applyProtection="1">
      <protection locked="0"/>
    </xf>
    <xf numFmtId="0" fontId="13" fillId="5" borderId="4" xfId="0" applyFont="1" applyFill="1" applyBorder="1" applyAlignment="1">
      <alignment horizontal="center" vertical="center" wrapText="1"/>
    </xf>
    <xf numFmtId="0" fontId="14" fillId="10" borderId="9" xfId="0" applyFont="1" applyFill="1" applyBorder="1" applyAlignment="1" applyProtection="1">
      <alignment horizontal="left"/>
      <protection locked="0"/>
    </xf>
    <xf numFmtId="0" fontId="15" fillId="10" borderId="0" xfId="0" applyFont="1" applyFill="1"/>
    <xf numFmtId="0" fontId="15" fillId="10" borderId="10" xfId="0" applyFont="1" applyFill="1" applyBorder="1"/>
    <xf numFmtId="0" fontId="12" fillId="10" borderId="9" xfId="0" applyFont="1" applyFill="1" applyBorder="1" applyProtection="1">
      <protection locked="0"/>
    </xf>
    <xf numFmtId="0" fontId="12" fillId="10" borderId="10" xfId="0" applyFont="1" applyFill="1" applyBorder="1" applyProtection="1">
      <protection locked="0"/>
    </xf>
    <xf numFmtId="165" fontId="17" fillId="7" borderId="6" xfId="1" applyNumberFormat="1" applyFont="1" applyFill="1" applyBorder="1" applyAlignment="1" applyProtection="1">
      <alignment vertical="top"/>
      <protection locked="0"/>
    </xf>
    <xf numFmtId="165" fontId="16" fillId="7" borderId="6" xfId="1" applyNumberFormat="1" applyFont="1" applyFill="1" applyBorder="1" applyAlignment="1" applyProtection="1">
      <alignment vertical="top"/>
      <protection locked="0"/>
    </xf>
    <xf numFmtId="165" fontId="16" fillId="7" borderId="6" xfId="1" applyNumberFormat="1" applyFont="1" applyFill="1" applyBorder="1" applyAlignment="1" applyProtection="1">
      <alignment vertical="top"/>
    </xf>
    <xf numFmtId="165" fontId="16" fillId="7" borderId="6" xfId="1" applyNumberFormat="1" applyFont="1" applyFill="1" applyBorder="1" applyAlignment="1" applyProtection="1">
      <alignment vertical="top"/>
      <protection hidden="1"/>
    </xf>
    <xf numFmtId="165" fontId="16" fillId="11" borderId="5" xfId="1" applyNumberFormat="1" applyFont="1" applyFill="1" applyBorder="1" applyAlignment="1" applyProtection="1">
      <alignment vertical="top"/>
      <protection hidden="1"/>
    </xf>
    <xf numFmtId="165" fontId="16" fillId="12" borderId="6" xfId="1" applyNumberFormat="1" applyFont="1" applyFill="1" applyBorder="1" applyAlignment="1" applyProtection="1">
      <alignment vertical="top"/>
      <protection hidden="1"/>
    </xf>
    <xf numFmtId="165" fontId="16" fillId="13" borderId="6" xfId="1" applyNumberFormat="1" applyFont="1" applyFill="1" applyBorder="1" applyAlignment="1" applyProtection="1">
      <alignment vertical="top"/>
      <protection hidden="1"/>
    </xf>
    <xf numFmtId="0" fontId="12" fillId="9" borderId="9" xfId="0" applyFont="1" applyFill="1" applyBorder="1" applyAlignment="1">
      <alignment horizontal="left"/>
    </xf>
    <xf numFmtId="0" fontId="7" fillId="9" borderId="0" xfId="0" applyFont="1" applyFill="1"/>
    <xf numFmtId="0" fontId="4" fillId="9" borderId="0" xfId="0" applyFont="1" applyFill="1"/>
    <xf numFmtId="0" fontId="4" fillId="9" borderId="0" xfId="4" applyFont="1" applyFill="1"/>
    <xf numFmtId="4" fontId="12" fillId="9" borderId="1" xfId="0" applyNumberFormat="1" applyFont="1" applyFill="1" applyBorder="1"/>
    <xf numFmtId="4" fontId="7" fillId="9" borderId="0" xfId="0" applyNumberFormat="1" applyFont="1" applyFill="1" applyProtection="1">
      <protection locked="0"/>
    </xf>
    <xf numFmtId="0" fontId="3" fillId="9" borderId="10" xfId="4" applyFill="1" applyBorder="1"/>
    <xf numFmtId="4" fontId="7" fillId="3" borderId="0" xfId="0" applyNumberFormat="1" applyFont="1" applyFill="1" applyProtection="1">
      <protection locked="0"/>
    </xf>
    <xf numFmtId="0" fontId="7" fillId="3" borderId="9" xfId="0" applyFont="1" applyFill="1" applyBorder="1" applyAlignment="1">
      <alignment horizontal="left"/>
    </xf>
    <xf numFmtId="0" fontId="4" fillId="3" borderId="0" xfId="0" applyFont="1" applyFill="1"/>
    <xf numFmtId="0" fontId="4" fillId="3" borderId="0" xfId="4" applyFont="1" applyFill="1"/>
    <xf numFmtId="0" fontId="3" fillId="3" borderId="10" xfId="4" applyFill="1" applyBorder="1"/>
    <xf numFmtId="0" fontId="7" fillId="3" borderId="9" xfId="2" applyFont="1" applyFill="1" applyBorder="1" applyAlignment="1">
      <alignment horizontal="left" indent="2"/>
    </xf>
    <xf numFmtId="0" fontId="18" fillId="7" borderId="13" xfId="2" applyFont="1" applyFill="1" applyBorder="1" applyAlignment="1">
      <alignment vertical="top"/>
    </xf>
    <xf numFmtId="0" fontId="17" fillId="7" borderId="13" xfId="2" applyFont="1" applyFill="1" applyBorder="1" applyAlignment="1">
      <alignment horizontal="center" vertical="top"/>
    </xf>
    <xf numFmtId="0" fontId="17" fillId="7" borderId="13" xfId="0" applyFont="1" applyFill="1" applyBorder="1" applyAlignment="1">
      <alignment vertical="top" wrapText="1"/>
    </xf>
    <xf numFmtId="0" fontId="18" fillId="7" borderId="13" xfId="0" applyFont="1" applyFill="1" applyBorder="1" applyProtection="1">
      <protection locked="0"/>
    </xf>
    <xf numFmtId="165" fontId="16" fillId="13" borderId="6" xfId="1" applyNumberFormat="1" applyFont="1" applyFill="1" applyBorder="1" applyAlignment="1" applyProtection="1">
      <alignment horizontal="right" vertical="top"/>
      <protection hidden="1"/>
    </xf>
    <xf numFmtId="165" fontId="16" fillId="12" borderId="6" xfId="1" applyNumberFormat="1" applyFont="1" applyFill="1" applyBorder="1" applyAlignment="1" applyProtection="1">
      <alignment horizontal="right" vertical="top"/>
      <protection hidden="1"/>
    </xf>
    <xf numFmtId="165" fontId="16" fillId="3" borderId="6" xfId="1" applyNumberFormat="1" applyFont="1" applyFill="1" applyBorder="1" applyAlignment="1" applyProtection="1">
      <alignment horizontal="right" vertical="top"/>
      <protection hidden="1"/>
    </xf>
    <xf numFmtId="165" fontId="16" fillId="3" borderId="6" xfId="1" applyNumberFormat="1" applyFont="1" applyFill="1" applyBorder="1" applyAlignment="1" applyProtection="1">
      <alignment horizontal="right" vertical="top"/>
    </xf>
    <xf numFmtId="0" fontId="0" fillId="7" borderId="0" xfId="0" applyFill="1"/>
    <xf numFmtId="4" fontId="7" fillId="3" borderId="0" xfId="0" applyNumberFormat="1" applyFont="1" applyFill="1"/>
    <xf numFmtId="4" fontId="7" fillId="3" borderId="2" xfId="0" applyNumberFormat="1" applyFont="1" applyFill="1" applyBorder="1"/>
    <xf numFmtId="0" fontId="5" fillId="7" borderId="0" xfId="2" applyFill="1" applyProtection="1">
      <protection locked="0"/>
    </xf>
    <xf numFmtId="0" fontId="5" fillId="7" borderId="0" xfId="2" applyFill="1"/>
    <xf numFmtId="0" fontId="3" fillId="7" borderId="0" xfId="4" applyFill="1"/>
    <xf numFmtId="0" fontId="6" fillId="7" borderId="0" xfId="4" applyFont="1" applyFill="1"/>
    <xf numFmtId="49" fontId="26" fillId="15" borderId="16" xfId="4" applyNumberFormat="1" applyFont="1" applyFill="1" applyBorder="1" applyAlignment="1">
      <alignment horizontal="left" vertical="center" wrapText="1"/>
    </xf>
    <xf numFmtId="49" fontId="26" fillId="15" borderId="16" xfId="4" applyNumberFormat="1" applyFont="1" applyFill="1" applyBorder="1" applyAlignment="1">
      <alignment horizontal="center" vertical="center" wrapText="1"/>
    </xf>
    <xf numFmtId="49" fontId="26" fillId="15" borderId="15" xfId="4" applyNumberFormat="1" applyFont="1" applyFill="1" applyBorder="1" applyAlignment="1">
      <alignment horizontal="center" vertical="center" wrapText="1"/>
    </xf>
    <xf numFmtId="0" fontId="27" fillId="0" borderId="16" xfId="4" applyFont="1" applyBorder="1" applyAlignment="1">
      <alignment horizontal="center" vertical="center" wrapText="1"/>
    </xf>
    <xf numFmtId="0" fontId="3" fillId="0" borderId="0" xfId="4" applyAlignment="1">
      <alignment horizontal="center" vertical="center" wrapText="1"/>
    </xf>
    <xf numFmtId="15" fontId="28" fillId="0" borderId="16" xfId="4" applyNumberFormat="1" applyFont="1" applyBorder="1" applyAlignment="1">
      <alignment horizontal="left" vertical="center" wrapText="1"/>
    </xf>
    <xf numFmtId="49" fontId="28" fillId="0" borderId="16" xfId="4" applyNumberFormat="1" applyFont="1" applyBorder="1" applyAlignment="1">
      <alignment horizontal="left" vertical="center" wrapText="1"/>
    </xf>
    <xf numFmtId="49" fontId="28" fillId="0" borderId="16" xfId="4" applyNumberFormat="1" applyFont="1" applyBorder="1" applyAlignment="1">
      <alignment horizontal="center" vertical="center" wrapText="1"/>
    </xf>
    <xf numFmtId="164" fontId="28" fillId="0" borderId="15" xfId="5" applyFont="1" applyBorder="1" applyAlignment="1">
      <alignment horizontal="right" vertical="center" wrapText="1"/>
    </xf>
    <xf numFmtId="0" fontId="27" fillId="0" borderId="16" xfId="4" applyFont="1" applyBorder="1" applyAlignment="1">
      <alignment horizontal="left" vertical="center" wrapText="1"/>
    </xf>
    <xf numFmtId="0" fontId="3" fillId="0" borderId="0" xfId="4" applyAlignment="1">
      <alignment vertical="center" wrapText="1"/>
    </xf>
    <xf numFmtId="49" fontId="28" fillId="16" borderId="16" xfId="4" applyNumberFormat="1" applyFont="1" applyFill="1" applyBorder="1" applyAlignment="1">
      <alignment horizontal="left" vertical="center" wrapText="1"/>
    </xf>
    <xf numFmtId="49" fontId="28" fillId="16" borderId="16" xfId="4" applyNumberFormat="1" applyFont="1" applyFill="1" applyBorder="1" applyAlignment="1">
      <alignment horizontal="center" vertical="center" wrapText="1"/>
    </xf>
    <xf numFmtId="164" fontId="28" fillId="16" borderId="15" xfId="5" applyFont="1" applyFill="1" applyBorder="1" applyAlignment="1">
      <alignment horizontal="right" vertical="center" wrapText="1"/>
    </xf>
    <xf numFmtId="0" fontId="27" fillId="16" borderId="16" xfId="4" applyFont="1" applyFill="1" applyBorder="1" applyAlignment="1">
      <alignment vertical="center" wrapText="1"/>
    </xf>
    <xf numFmtId="15" fontId="28" fillId="17" borderId="16" xfId="4" applyNumberFormat="1" applyFont="1" applyFill="1" applyBorder="1" applyAlignment="1">
      <alignment horizontal="left" vertical="center" wrapText="1"/>
    </xf>
    <xf numFmtId="49" fontId="28" fillId="17" borderId="16" xfId="4" applyNumberFormat="1" applyFont="1" applyFill="1" applyBorder="1" applyAlignment="1">
      <alignment horizontal="left" vertical="center" wrapText="1"/>
    </xf>
    <xf numFmtId="49" fontId="28" fillId="17" borderId="16" xfId="4" applyNumberFormat="1" applyFont="1" applyFill="1" applyBorder="1" applyAlignment="1">
      <alignment horizontal="center" vertical="center" wrapText="1"/>
    </xf>
    <xf numFmtId="164" fontId="28" fillId="17" borderId="15" xfId="5" applyFont="1" applyFill="1" applyBorder="1" applyAlignment="1">
      <alignment horizontal="right" vertical="center" wrapText="1"/>
    </xf>
    <xf numFmtId="0" fontId="27" fillId="17" borderId="16" xfId="4" applyFont="1" applyFill="1" applyBorder="1" applyAlignment="1">
      <alignment vertical="center" wrapText="1"/>
    </xf>
    <xf numFmtId="15" fontId="28" fillId="11" borderId="16" xfId="4" applyNumberFormat="1" applyFont="1" applyFill="1" applyBorder="1" applyAlignment="1">
      <alignment horizontal="left" vertical="center" wrapText="1"/>
    </xf>
    <xf numFmtId="49" fontId="28" fillId="11" borderId="16" xfId="4" applyNumberFormat="1" applyFont="1" applyFill="1" applyBorder="1" applyAlignment="1">
      <alignment horizontal="left" vertical="center" wrapText="1"/>
    </xf>
    <xf numFmtId="49" fontId="28" fillId="11" borderId="16" xfId="4" applyNumberFormat="1" applyFont="1" applyFill="1" applyBorder="1" applyAlignment="1">
      <alignment horizontal="center" vertical="center" wrapText="1"/>
    </xf>
    <xf numFmtId="164" fontId="28" fillId="11" borderId="15" xfId="5" applyFont="1" applyFill="1" applyBorder="1" applyAlignment="1">
      <alignment horizontal="right" vertical="center" wrapText="1"/>
    </xf>
    <xf numFmtId="0" fontId="27" fillId="11" borderId="16" xfId="4" applyFont="1" applyFill="1" applyBorder="1" applyAlignment="1">
      <alignment horizontal="left" vertical="center" wrapText="1"/>
    </xf>
    <xf numFmtId="15" fontId="28" fillId="18" borderId="16" xfId="4" applyNumberFormat="1" applyFont="1" applyFill="1" applyBorder="1" applyAlignment="1">
      <alignment horizontal="left" vertical="center" wrapText="1"/>
    </xf>
    <xf numFmtId="49" fontId="28" fillId="18" borderId="16" xfId="4" applyNumberFormat="1" applyFont="1" applyFill="1" applyBorder="1" applyAlignment="1">
      <alignment horizontal="left" vertical="center" wrapText="1"/>
    </xf>
    <xf numFmtId="49" fontId="28" fillId="18" borderId="16" xfId="4" applyNumberFormat="1" applyFont="1" applyFill="1" applyBorder="1" applyAlignment="1">
      <alignment horizontal="center" vertical="center" wrapText="1"/>
    </xf>
    <xf numFmtId="164" fontId="28" fillId="18" borderId="15" xfId="5" applyFont="1" applyFill="1" applyBorder="1" applyAlignment="1">
      <alignment horizontal="right" vertical="center" wrapText="1"/>
    </xf>
    <xf numFmtId="0" fontId="27" fillId="18" borderId="16" xfId="4" applyFont="1" applyFill="1" applyBorder="1" applyAlignment="1">
      <alignment vertical="center" wrapText="1"/>
    </xf>
    <xf numFmtId="15" fontId="28" fillId="19" borderId="16" xfId="4" applyNumberFormat="1" applyFont="1" applyFill="1" applyBorder="1" applyAlignment="1">
      <alignment horizontal="left" vertical="center" wrapText="1"/>
    </xf>
    <xf numFmtId="49" fontId="28" fillId="19" borderId="16" xfId="4" applyNumberFormat="1" applyFont="1" applyFill="1" applyBorder="1" applyAlignment="1">
      <alignment horizontal="left" vertical="center" wrapText="1"/>
    </xf>
    <xf numFmtId="49" fontId="28" fillId="19" borderId="16" xfId="4" applyNumberFormat="1" applyFont="1" applyFill="1" applyBorder="1" applyAlignment="1">
      <alignment horizontal="center" vertical="center" wrapText="1"/>
    </xf>
    <xf numFmtId="164" fontId="28" fillId="19" borderId="15" xfId="5" applyFont="1" applyFill="1" applyBorder="1" applyAlignment="1">
      <alignment horizontal="right" vertical="center" wrapText="1"/>
    </xf>
    <xf numFmtId="0" fontId="27" fillId="19" borderId="16" xfId="4" applyFont="1" applyFill="1" applyBorder="1" applyAlignment="1">
      <alignment horizontal="left" vertical="center" wrapText="1"/>
    </xf>
    <xf numFmtId="15" fontId="28" fillId="20" borderId="16" xfId="4" applyNumberFormat="1" applyFont="1" applyFill="1" applyBorder="1" applyAlignment="1">
      <alignment horizontal="left" vertical="center" wrapText="1"/>
    </xf>
    <xf numFmtId="49" fontId="28" fillId="20" borderId="16" xfId="4" applyNumberFormat="1" applyFont="1" applyFill="1" applyBorder="1" applyAlignment="1">
      <alignment horizontal="left" vertical="center" wrapText="1"/>
    </xf>
    <xf numFmtId="49" fontId="28" fillId="20" borderId="16" xfId="4" applyNumberFormat="1" applyFont="1" applyFill="1" applyBorder="1" applyAlignment="1">
      <alignment horizontal="center" vertical="center" wrapText="1"/>
    </xf>
    <xf numFmtId="164" fontId="28" fillId="20" borderId="15" xfId="5" applyFont="1" applyFill="1" applyBorder="1" applyAlignment="1">
      <alignment horizontal="right" vertical="center" wrapText="1"/>
    </xf>
    <xf numFmtId="0" fontId="27" fillId="20" borderId="16" xfId="4" applyFont="1" applyFill="1" applyBorder="1" applyAlignment="1">
      <alignment horizontal="left" vertical="center" wrapText="1"/>
    </xf>
    <xf numFmtId="15" fontId="28" fillId="21" borderId="16" xfId="4" applyNumberFormat="1" applyFont="1" applyFill="1" applyBorder="1" applyAlignment="1">
      <alignment horizontal="left" vertical="center" wrapText="1"/>
    </xf>
    <xf numFmtId="49" fontId="28" fillId="21" borderId="16" xfId="4" applyNumberFormat="1" applyFont="1" applyFill="1" applyBorder="1" applyAlignment="1">
      <alignment horizontal="left" vertical="center" wrapText="1"/>
    </xf>
    <xf numFmtId="49" fontId="28" fillId="21" borderId="16" xfId="4" applyNumberFormat="1" applyFont="1" applyFill="1" applyBorder="1" applyAlignment="1">
      <alignment horizontal="center" vertical="center" wrapText="1"/>
    </xf>
    <xf numFmtId="164" fontId="28" fillId="21" borderId="15" xfId="5" applyFont="1" applyFill="1" applyBorder="1" applyAlignment="1">
      <alignment horizontal="right" vertical="center" wrapText="1"/>
    </xf>
    <xf numFmtId="0" fontId="27" fillId="21" borderId="16" xfId="4" applyFont="1" applyFill="1" applyBorder="1" applyAlignment="1">
      <alignment horizontal="left" vertical="center" wrapText="1"/>
    </xf>
    <xf numFmtId="0" fontId="27" fillId="0" borderId="16" xfId="4" applyFont="1" applyBorder="1" applyAlignment="1">
      <alignment vertical="center" wrapText="1"/>
    </xf>
    <xf numFmtId="15" fontId="28" fillId="22" borderId="16" xfId="4" applyNumberFormat="1" applyFont="1" applyFill="1" applyBorder="1" applyAlignment="1">
      <alignment horizontal="left" vertical="center" wrapText="1"/>
    </xf>
    <xf numFmtId="49" fontId="28" fillId="22" borderId="16" xfId="4" applyNumberFormat="1" applyFont="1" applyFill="1" applyBorder="1" applyAlignment="1">
      <alignment horizontal="left" vertical="center" wrapText="1"/>
    </xf>
    <xf numFmtId="49" fontId="28" fillId="22" borderId="16" xfId="4" applyNumberFormat="1" applyFont="1" applyFill="1" applyBorder="1" applyAlignment="1">
      <alignment horizontal="center" vertical="center" wrapText="1"/>
    </xf>
    <xf numFmtId="164" fontId="28" fillId="22" borderId="15" xfId="5" applyFont="1" applyFill="1" applyBorder="1" applyAlignment="1">
      <alignment horizontal="right" vertical="center" wrapText="1"/>
    </xf>
    <xf numFmtId="0" fontId="27" fillId="22" borderId="16" xfId="4" applyFont="1" applyFill="1" applyBorder="1" applyAlignment="1">
      <alignment vertical="center" wrapText="1"/>
    </xf>
    <xf numFmtId="0" fontId="27" fillId="22" borderId="16" xfId="4" applyFont="1" applyFill="1" applyBorder="1" applyAlignment="1">
      <alignment horizontal="left" vertical="center" wrapText="1"/>
    </xf>
    <xf numFmtId="0" fontId="27" fillId="0" borderId="16" xfId="4" applyFont="1" applyBorder="1"/>
    <xf numFmtId="15" fontId="28" fillId="23" borderId="16" xfId="4" applyNumberFormat="1" applyFont="1" applyFill="1" applyBorder="1" applyAlignment="1">
      <alignment horizontal="left" vertical="center" wrapText="1"/>
    </xf>
    <xf numFmtId="49" fontId="28" fillId="23" borderId="16" xfId="4" applyNumberFormat="1" applyFont="1" applyFill="1" applyBorder="1" applyAlignment="1">
      <alignment horizontal="left" vertical="center" wrapText="1"/>
    </xf>
    <xf numFmtId="49" fontId="28" fillId="23" borderId="16" xfId="4" applyNumberFormat="1" applyFont="1" applyFill="1" applyBorder="1" applyAlignment="1">
      <alignment horizontal="center" vertical="center" wrapText="1"/>
    </xf>
    <xf numFmtId="164" fontId="28" fillId="23" borderId="15" xfId="5" applyFont="1" applyFill="1" applyBorder="1" applyAlignment="1">
      <alignment horizontal="right" vertical="center" wrapText="1"/>
    </xf>
    <xf numFmtId="0" fontId="27" fillId="23" borderId="16" xfId="4" applyFont="1" applyFill="1" applyBorder="1" applyAlignment="1">
      <alignment vertical="center" wrapText="1"/>
    </xf>
    <xf numFmtId="49" fontId="28" fillId="24" borderId="16" xfId="4" applyNumberFormat="1" applyFont="1" applyFill="1" applyBorder="1" applyAlignment="1">
      <alignment horizontal="left" vertical="center" wrapText="1"/>
    </xf>
    <xf numFmtId="49" fontId="28" fillId="24" borderId="16" xfId="4" applyNumberFormat="1" applyFont="1" applyFill="1" applyBorder="1" applyAlignment="1">
      <alignment horizontal="center" vertical="center" wrapText="1"/>
    </xf>
    <xf numFmtId="164" fontId="28" fillId="24" borderId="15" xfId="5" applyFont="1" applyFill="1" applyBorder="1" applyAlignment="1">
      <alignment horizontal="right" vertical="center" wrapText="1"/>
    </xf>
    <xf numFmtId="0" fontId="27" fillId="24" borderId="16" xfId="4" applyFont="1" applyFill="1" applyBorder="1" applyAlignment="1">
      <alignment horizontal="left" vertical="center" wrapText="1"/>
    </xf>
    <xf numFmtId="15" fontId="28" fillId="25" borderId="16" xfId="4" applyNumberFormat="1" applyFont="1" applyFill="1" applyBorder="1" applyAlignment="1">
      <alignment horizontal="left" vertical="center" wrapText="1"/>
    </xf>
    <xf numFmtId="49" fontId="28" fillId="25" borderId="16" xfId="4" applyNumberFormat="1" applyFont="1" applyFill="1" applyBorder="1" applyAlignment="1">
      <alignment horizontal="left" vertical="center" wrapText="1"/>
    </xf>
    <xf numFmtId="49" fontId="28" fillId="25" borderId="16" xfId="4" applyNumberFormat="1" applyFont="1" applyFill="1" applyBorder="1" applyAlignment="1">
      <alignment horizontal="center" vertical="center" wrapText="1"/>
    </xf>
    <xf numFmtId="164" fontId="28" fillId="25" borderId="15" xfId="5" applyFont="1" applyFill="1" applyBorder="1" applyAlignment="1">
      <alignment horizontal="right" vertical="center" wrapText="1"/>
    </xf>
    <xf numFmtId="0" fontId="27" fillId="25" borderId="16" xfId="4" applyFont="1" applyFill="1" applyBorder="1" applyAlignment="1">
      <alignment horizontal="left" vertical="center" wrapText="1"/>
    </xf>
    <xf numFmtId="15" fontId="28" fillId="25" borderId="16" xfId="4" applyNumberFormat="1" applyFont="1" applyFill="1" applyBorder="1" applyAlignment="1">
      <alignment horizontal="center" vertical="center" wrapText="1"/>
    </xf>
    <xf numFmtId="49" fontId="28" fillId="26" borderId="16" xfId="4" applyNumberFormat="1" applyFont="1" applyFill="1" applyBorder="1" applyAlignment="1">
      <alignment horizontal="left" vertical="center" wrapText="1"/>
    </xf>
    <xf numFmtId="49" fontId="28" fillId="26" borderId="16" xfId="4" applyNumberFormat="1" applyFont="1" applyFill="1" applyBorder="1" applyAlignment="1">
      <alignment horizontal="center" vertical="center" wrapText="1"/>
    </xf>
    <xf numFmtId="164" fontId="28" fillId="26" borderId="15" xfId="5" applyFont="1" applyFill="1" applyBorder="1" applyAlignment="1">
      <alignment horizontal="right" vertical="center" wrapText="1"/>
    </xf>
    <xf numFmtId="0" fontId="27" fillId="26" borderId="16" xfId="4" applyFont="1" applyFill="1" applyBorder="1" applyAlignment="1">
      <alignment horizontal="left" vertical="center" wrapText="1"/>
    </xf>
    <xf numFmtId="15" fontId="28" fillId="27" borderId="16" xfId="4" applyNumberFormat="1" applyFont="1" applyFill="1" applyBorder="1" applyAlignment="1">
      <alignment horizontal="left" vertical="center" wrapText="1"/>
    </xf>
    <xf numFmtId="49" fontId="28" fillId="27" borderId="16" xfId="4" applyNumberFormat="1" applyFont="1" applyFill="1" applyBorder="1" applyAlignment="1">
      <alignment horizontal="left" vertical="center" wrapText="1"/>
    </xf>
    <xf numFmtId="49" fontId="28" fillId="27" borderId="16" xfId="4" applyNumberFormat="1" applyFont="1" applyFill="1" applyBorder="1" applyAlignment="1">
      <alignment horizontal="center" vertical="center" wrapText="1"/>
    </xf>
    <xf numFmtId="164" fontId="28" fillId="27" borderId="15" xfId="5" applyFont="1" applyFill="1" applyBorder="1" applyAlignment="1">
      <alignment horizontal="right" vertical="center" wrapText="1"/>
    </xf>
    <xf numFmtId="0" fontId="27" fillId="27" borderId="16" xfId="4" applyFont="1" applyFill="1" applyBorder="1" applyAlignment="1">
      <alignment horizontal="left" vertical="center" wrapText="1"/>
    </xf>
    <xf numFmtId="15" fontId="28" fillId="28" borderId="16" xfId="4" applyNumberFormat="1" applyFont="1" applyFill="1" applyBorder="1" applyAlignment="1">
      <alignment horizontal="left" vertical="center" wrapText="1"/>
    </xf>
    <xf numFmtId="49" fontId="28" fillId="28" borderId="16" xfId="4" applyNumberFormat="1" applyFont="1" applyFill="1" applyBorder="1" applyAlignment="1">
      <alignment horizontal="left" vertical="center" wrapText="1"/>
    </xf>
    <xf numFmtId="49" fontId="28" fillId="28" borderId="16" xfId="4" applyNumberFormat="1" applyFont="1" applyFill="1" applyBorder="1" applyAlignment="1">
      <alignment horizontal="center" vertical="center" wrapText="1"/>
    </xf>
    <xf numFmtId="164" fontId="28" fillId="28" borderId="15" xfId="5" applyFont="1" applyFill="1" applyBorder="1" applyAlignment="1">
      <alignment horizontal="right" vertical="center" wrapText="1"/>
    </xf>
    <xf numFmtId="0" fontId="27" fillId="28" borderId="16" xfId="4" applyFont="1" applyFill="1" applyBorder="1" applyAlignment="1">
      <alignment horizontal="left" vertical="center" wrapText="1"/>
    </xf>
    <xf numFmtId="49" fontId="29" fillId="28" borderId="16" xfId="4" applyNumberFormat="1" applyFont="1" applyFill="1" applyBorder="1" applyAlignment="1">
      <alignment horizontal="center" vertical="center" wrapText="1"/>
    </xf>
    <xf numFmtId="164" fontId="29" fillId="28" borderId="15" xfId="5" applyFont="1" applyFill="1" applyBorder="1" applyAlignment="1">
      <alignment horizontal="right" vertical="center" wrapText="1"/>
    </xf>
    <xf numFmtId="0" fontId="29" fillId="28" borderId="16" xfId="4" applyFont="1" applyFill="1" applyBorder="1" applyAlignment="1">
      <alignment horizontal="left" vertical="center" wrapText="1"/>
    </xf>
    <xf numFmtId="15" fontId="28" fillId="29" borderId="16" xfId="4" applyNumberFormat="1" applyFont="1" applyFill="1" applyBorder="1" applyAlignment="1">
      <alignment horizontal="left" vertical="center" wrapText="1"/>
    </xf>
    <xf numFmtId="49" fontId="28" fillId="29" borderId="16" xfId="4" applyNumberFormat="1" applyFont="1" applyFill="1" applyBorder="1" applyAlignment="1">
      <alignment horizontal="left" vertical="center" wrapText="1"/>
    </xf>
    <xf numFmtId="49" fontId="28" fillId="29" borderId="16" xfId="4" applyNumberFormat="1" applyFont="1" applyFill="1" applyBorder="1" applyAlignment="1">
      <alignment horizontal="center" vertical="center" wrapText="1"/>
    </xf>
    <xf numFmtId="164" fontId="28" fillId="29" borderId="15" xfId="5" applyFont="1" applyFill="1" applyBorder="1" applyAlignment="1">
      <alignment horizontal="right" vertical="center" wrapText="1"/>
    </xf>
    <xf numFmtId="0" fontId="27" fillId="29" borderId="16" xfId="4" applyFont="1" applyFill="1" applyBorder="1" applyAlignment="1">
      <alignment horizontal="left" vertical="center" wrapText="1"/>
    </xf>
    <xf numFmtId="15" fontId="28" fillId="14" borderId="16" xfId="4" applyNumberFormat="1" applyFont="1" applyFill="1" applyBorder="1" applyAlignment="1">
      <alignment horizontal="left" vertical="center" wrapText="1"/>
    </xf>
    <xf numFmtId="49" fontId="28" fillId="14" borderId="16" xfId="4" applyNumberFormat="1" applyFont="1" applyFill="1" applyBorder="1" applyAlignment="1">
      <alignment horizontal="left" vertical="center" wrapText="1"/>
    </xf>
    <xf numFmtId="49" fontId="28" fillId="14" borderId="16" xfId="4" applyNumberFormat="1" applyFont="1" applyFill="1" applyBorder="1" applyAlignment="1">
      <alignment horizontal="center" vertical="center" wrapText="1"/>
    </xf>
    <xf numFmtId="164" fontId="28" fillId="14" borderId="15" xfId="5" applyFont="1" applyFill="1" applyBorder="1" applyAlignment="1">
      <alignment horizontal="right" vertical="center" wrapText="1"/>
    </xf>
    <xf numFmtId="0" fontId="27" fillId="14" borderId="16" xfId="4" applyFont="1" applyFill="1" applyBorder="1" applyAlignment="1">
      <alignment vertical="center" wrapText="1"/>
    </xf>
    <xf numFmtId="0" fontId="27" fillId="14" borderId="16" xfId="4" applyFont="1" applyFill="1" applyBorder="1" applyAlignment="1">
      <alignment horizontal="left" vertical="center" wrapText="1"/>
    </xf>
    <xf numFmtId="49" fontId="29" fillId="29" borderId="16" xfId="4" applyNumberFormat="1" applyFont="1" applyFill="1" applyBorder="1" applyAlignment="1">
      <alignment horizontal="center" vertical="center" wrapText="1"/>
    </xf>
    <xf numFmtId="164" fontId="29" fillId="29" borderId="15" xfId="5" applyFont="1" applyFill="1" applyBorder="1" applyAlignment="1">
      <alignment horizontal="right" vertical="center" wrapText="1"/>
    </xf>
    <xf numFmtId="0" fontId="29" fillId="29" borderId="16" xfId="4" applyFont="1" applyFill="1" applyBorder="1" applyAlignment="1">
      <alignment horizontal="left" vertical="center" wrapText="1"/>
    </xf>
    <xf numFmtId="49" fontId="29" fillId="29" borderId="16" xfId="4" applyNumberFormat="1" applyFont="1" applyFill="1" applyBorder="1" applyAlignment="1">
      <alignment horizontal="left" vertical="center" wrapText="1"/>
    </xf>
    <xf numFmtId="15" fontId="28" fillId="30" borderId="16" xfId="4" applyNumberFormat="1" applyFont="1" applyFill="1" applyBorder="1" applyAlignment="1">
      <alignment horizontal="left" vertical="center" wrapText="1"/>
    </xf>
    <xf numFmtId="49" fontId="28" fillId="30" borderId="16" xfId="4" applyNumberFormat="1" applyFont="1" applyFill="1" applyBorder="1" applyAlignment="1">
      <alignment horizontal="left" vertical="center" wrapText="1"/>
    </xf>
    <xf numFmtId="49" fontId="28" fillId="30" borderId="16" xfId="4" applyNumberFormat="1" applyFont="1" applyFill="1" applyBorder="1" applyAlignment="1">
      <alignment horizontal="center" vertical="center" wrapText="1"/>
    </xf>
    <xf numFmtId="164" fontId="28" fillId="30" borderId="15" xfId="5" applyFont="1" applyFill="1" applyBorder="1" applyAlignment="1">
      <alignment horizontal="right" vertical="center" wrapText="1"/>
    </xf>
    <xf numFmtId="0" fontId="27" fillId="30" borderId="16" xfId="4" applyFont="1" applyFill="1" applyBorder="1" applyAlignment="1">
      <alignment vertical="center" wrapText="1"/>
    </xf>
    <xf numFmtId="15" fontId="28" fillId="31" borderId="16" xfId="4" applyNumberFormat="1" applyFont="1" applyFill="1" applyBorder="1" applyAlignment="1">
      <alignment horizontal="left" vertical="center" wrapText="1"/>
    </xf>
    <xf numFmtId="49" fontId="28" fillId="31" borderId="16" xfId="4" applyNumberFormat="1" applyFont="1" applyFill="1" applyBorder="1" applyAlignment="1">
      <alignment horizontal="left" vertical="center" wrapText="1"/>
    </xf>
    <xf numFmtId="49" fontId="28" fillId="31" borderId="16" xfId="4" applyNumberFormat="1" applyFont="1" applyFill="1" applyBorder="1" applyAlignment="1">
      <alignment horizontal="center" vertical="center" wrapText="1"/>
    </xf>
    <xf numFmtId="164" fontId="28" fillId="31" borderId="15" xfId="5" applyFont="1" applyFill="1" applyBorder="1" applyAlignment="1">
      <alignment horizontal="right" vertical="center" wrapText="1"/>
    </xf>
    <xf numFmtId="0" fontId="27" fillId="31" borderId="16" xfId="4" applyFont="1" applyFill="1" applyBorder="1" applyAlignment="1">
      <alignment vertical="center" wrapText="1"/>
    </xf>
    <xf numFmtId="15" fontId="28" fillId="32" borderId="16" xfId="4" applyNumberFormat="1" applyFont="1" applyFill="1" applyBorder="1" applyAlignment="1">
      <alignment horizontal="left" vertical="center" wrapText="1"/>
    </xf>
    <xf numFmtId="49" fontId="28" fillId="32" borderId="16" xfId="4" applyNumberFormat="1" applyFont="1" applyFill="1" applyBorder="1" applyAlignment="1">
      <alignment horizontal="left" vertical="center" wrapText="1"/>
    </xf>
    <xf numFmtId="49" fontId="28" fillId="32" borderId="16" xfId="4" applyNumberFormat="1" applyFont="1" applyFill="1" applyBorder="1" applyAlignment="1">
      <alignment horizontal="center" vertical="center" wrapText="1"/>
    </xf>
    <xf numFmtId="164" fontId="28" fillId="32" borderId="15" xfId="5" applyFont="1" applyFill="1" applyBorder="1" applyAlignment="1">
      <alignment horizontal="right" vertical="center" wrapText="1"/>
    </xf>
    <xf numFmtId="0" fontId="27" fillId="32" borderId="16" xfId="4" applyFont="1" applyFill="1" applyBorder="1" applyAlignment="1">
      <alignment horizontal="left" vertical="center" wrapText="1"/>
    </xf>
    <xf numFmtId="15" fontId="28" fillId="33" borderId="16" xfId="4" applyNumberFormat="1" applyFont="1" applyFill="1" applyBorder="1" applyAlignment="1">
      <alignment horizontal="left" vertical="center" wrapText="1"/>
    </xf>
    <xf numFmtId="49" fontId="28" fillId="33" borderId="16" xfId="4" applyNumberFormat="1" applyFont="1" applyFill="1" applyBorder="1" applyAlignment="1">
      <alignment horizontal="left" vertical="center" wrapText="1"/>
    </xf>
    <xf numFmtId="49" fontId="28" fillId="33" borderId="16" xfId="4" applyNumberFormat="1" applyFont="1" applyFill="1" applyBorder="1" applyAlignment="1">
      <alignment horizontal="center" vertical="center" wrapText="1"/>
    </xf>
    <xf numFmtId="164" fontId="28" fillId="33" borderId="15" xfId="5" applyFont="1" applyFill="1" applyBorder="1" applyAlignment="1">
      <alignment horizontal="right" vertical="center" wrapText="1"/>
    </xf>
    <xf numFmtId="0" fontId="27" fillId="33" borderId="16" xfId="4" applyFont="1" applyFill="1" applyBorder="1" applyAlignment="1">
      <alignment vertical="center" wrapText="1"/>
    </xf>
    <xf numFmtId="0" fontId="27" fillId="34" borderId="16" xfId="4" applyFont="1" applyFill="1" applyBorder="1" applyAlignment="1">
      <alignment horizontal="left"/>
    </xf>
    <xf numFmtId="49" fontId="28" fillId="34" borderId="16" xfId="4" applyNumberFormat="1" applyFont="1" applyFill="1" applyBorder="1" applyAlignment="1">
      <alignment horizontal="left" vertical="center" wrapText="1"/>
    </xf>
    <xf numFmtId="49" fontId="28" fillId="34" borderId="16" xfId="4" applyNumberFormat="1" applyFont="1" applyFill="1" applyBorder="1" applyAlignment="1">
      <alignment horizontal="center" vertical="center" wrapText="1"/>
    </xf>
    <xf numFmtId="164" fontId="28" fillId="34" borderId="15" xfId="5" applyFont="1" applyFill="1" applyBorder="1" applyAlignment="1">
      <alignment horizontal="right" vertical="center" wrapText="1"/>
    </xf>
    <xf numFmtId="0" fontId="27" fillId="34" borderId="16" xfId="4" applyFont="1" applyFill="1" applyBorder="1" applyAlignment="1">
      <alignment vertical="center" wrapText="1"/>
    </xf>
    <xf numFmtId="15" fontId="28" fillId="35" borderId="16" xfId="4" applyNumberFormat="1" applyFont="1" applyFill="1" applyBorder="1" applyAlignment="1">
      <alignment horizontal="left" vertical="center" wrapText="1"/>
    </xf>
    <xf numFmtId="49" fontId="28" fillId="35" borderId="16" xfId="4" applyNumberFormat="1" applyFont="1" applyFill="1" applyBorder="1" applyAlignment="1">
      <alignment horizontal="left" vertical="center" wrapText="1"/>
    </xf>
    <xf numFmtId="49" fontId="28" fillId="35" borderId="16" xfId="4" applyNumberFormat="1" applyFont="1" applyFill="1" applyBorder="1" applyAlignment="1">
      <alignment horizontal="center" vertical="center" wrapText="1"/>
    </xf>
    <xf numFmtId="164" fontId="28" fillId="35" borderId="15" xfId="5" applyFont="1" applyFill="1" applyBorder="1" applyAlignment="1">
      <alignment horizontal="right" vertical="center" wrapText="1"/>
    </xf>
    <xf numFmtId="0" fontId="27" fillId="35" borderId="16" xfId="4" applyFont="1" applyFill="1" applyBorder="1" applyAlignment="1">
      <alignment vertical="center" wrapText="1"/>
    </xf>
    <xf numFmtId="49" fontId="29" fillId="35" borderId="16" xfId="4" applyNumberFormat="1" applyFont="1" applyFill="1" applyBorder="1" applyAlignment="1">
      <alignment horizontal="left" vertical="center" wrapText="1"/>
    </xf>
    <xf numFmtId="49" fontId="29" fillId="35" borderId="16" xfId="4" applyNumberFormat="1" applyFont="1" applyFill="1" applyBorder="1" applyAlignment="1">
      <alignment horizontal="center" vertical="center" wrapText="1"/>
    </xf>
    <xf numFmtId="164" fontId="29" fillId="35" borderId="15" xfId="5" applyFont="1" applyFill="1" applyBorder="1" applyAlignment="1">
      <alignment horizontal="right" vertical="center" wrapText="1"/>
    </xf>
    <xf numFmtId="0" fontId="27" fillId="35" borderId="16" xfId="4" applyFont="1" applyFill="1" applyBorder="1" applyAlignment="1">
      <alignment horizontal="left" vertical="center" wrapText="1"/>
    </xf>
    <xf numFmtId="0" fontId="27" fillId="36" borderId="16" xfId="4" applyFont="1" applyFill="1" applyBorder="1" applyAlignment="1">
      <alignment wrapText="1"/>
    </xf>
    <xf numFmtId="49" fontId="28" fillId="36" borderId="16" xfId="4" applyNumberFormat="1" applyFont="1" applyFill="1" applyBorder="1" applyAlignment="1">
      <alignment horizontal="left" vertical="center" wrapText="1"/>
    </xf>
    <xf numFmtId="49" fontId="28" fillId="36" borderId="16" xfId="4" applyNumberFormat="1" applyFont="1" applyFill="1" applyBorder="1" applyAlignment="1">
      <alignment horizontal="center" vertical="center" wrapText="1"/>
    </xf>
    <xf numFmtId="164" fontId="28" fillId="36" borderId="15" xfId="5" applyFont="1" applyFill="1" applyBorder="1" applyAlignment="1">
      <alignment horizontal="right" vertical="center" wrapText="1"/>
    </xf>
    <xf numFmtId="0" fontId="27" fillId="36" borderId="16" xfId="4" applyFont="1" applyFill="1" applyBorder="1" applyAlignment="1">
      <alignment horizontal="left" vertical="center" wrapText="1"/>
    </xf>
    <xf numFmtId="0" fontId="27" fillId="37" borderId="16" xfId="4" applyFont="1" applyFill="1" applyBorder="1" applyAlignment="1">
      <alignment horizontal="left"/>
    </xf>
    <xf numFmtId="49" fontId="28" fillId="37" borderId="16" xfId="4" applyNumberFormat="1" applyFont="1" applyFill="1" applyBorder="1" applyAlignment="1">
      <alignment horizontal="left" vertical="center" wrapText="1"/>
    </xf>
    <xf numFmtId="49" fontId="28" fillId="37" borderId="16" xfId="4" applyNumberFormat="1" applyFont="1" applyFill="1" applyBorder="1" applyAlignment="1">
      <alignment horizontal="center" vertical="center" wrapText="1"/>
    </xf>
    <xf numFmtId="164" fontId="28" fillId="37" borderId="15" xfId="5" applyFont="1" applyFill="1" applyBorder="1" applyAlignment="1">
      <alignment horizontal="right" vertical="center" wrapText="1"/>
    </xf>
    <xf numFmtId="0" fontId="27" fillId="37" borderId="16" xfId="4" applyFont="1" applyFill="1" applyBorder="1" applyAlignment="1">
      <alignment vertical="center" wrapText="1"/>
    </xf>
    <xf numFmtId="15" fontId="28" fillId="38" borderId="16" xfId="4" applyNumberFormat="1" applyFont="1" applyFill="1" applyBorder="1" applyAlignment="1">
      <alignment horizontal="left" vertical="center" wrapText="1"/>
    </xf>
    <xf numFmtId="49" fontId="28" fillId="38" borderId="16" xfId="4" applyNumberFormat="1" applyFont="1" applyFill="1" applyBorder="1" applyAlignment="1">
      <alignment horizontal="left" vertical="center" wrapText="1"/>
    </xf>
    <xf numFmtId="49" fontId="28" fillId="38" borderId="16" xfId="4" applyNumberFormat="1" applyFont="1" applyFill="1" applyBorder="1" applyAlignment="1">
      <alignment horizontal="center" vertical="center" wrapText="1"/>
    </xf>
    <xf numFmtId="164" fontId="28" fillId="38" borderId="15" xfId="5" applyFont="1" applyFill="1" applyBorder="1" applyAlignment="1">
      <alignment horizontal="right" vertical="center" wrapText="1"/>
    </xf>
    <xf numFmtId="0" fontId="27" fillId="38" borderId="16" xfId="4" applyFont="1" applyFill="1" applyBorder="1" applyAlignment="1">
      <alignment vertical="center" wrapText="1"/>
    </xf>
    <xf numFmtId="49" fontId="28" fillId="38" borderId="15" xfId="4" applyNumberFormat="1" applyFont="1" applyFill="1" applyBorder="1" applyAlignment="1">
      <alignment horizontal="right" vertical="center" wrapText="1"/>
    </xf>
    <xf numFmtId="164" fontId="28" fillId="38" borderId="16" xfId="5" applyFont="1" applyFill="1" applyBorder="1" applyAlignment="1">
      <alignment horizontal="left" vertical="center" wrapText="1"/>
    </xf>
    <xf numFmtId="0" fontId="27" fillId="38" borderId="15" xfId="4" applyFont="1" applyFill="1" applyBorder="1" applyAlignment="1">
      <alignment vertical="center" wrapText="1"/>
    </xf>
    <xf numFmtId="15" fontId="28" fillId="6" borderId="16" xfId="4" applyNumberFormat="1" applyFont="1" applyFill="1" applyBorder="1" applyAlignment="1">
      <alignment horizontal="left" vertical="center" wrapText="1"/>
    </xf>
    <xf numFmtId="49" fontId="28" fillId="6" borderId="16" xfId="4" applyNumberFormat="1" applyFont="1" applyFill="1" applyBorder="1" applyAlignment="1">
      <alignment horizontal="left" vertical="center" wrapText="1"/>
    </xf>
    <xf numFmtId="49" fontId="28" fillId="6" borderId="16" xfId="4" applyNumberFormat="1" applyFont="1" applyFill="1" applyBorder="1" applyAlignment="1">
      <alignment horizontal="center" vertical="center" wrapText="1"/>
    </xf>
    <xf numFmtId="164" fontId="28" fillId="6" borderId="15" xfId="5" applyFont="1" applyFill="1" applyBorder="1" applyAlignment="1">
      <alignment horizontal="right" vertical="center" wrapText="1"/>
    </xf>
    <xf numFmtId="0" fontId="27" fillId="6" borderId="16" xfId="4" applyFont="1" applyFill="1" applyBorder="1" applyAlignment="1">
      <alignment vertical="center" wrapText="1"/>
    </xf>
    <xf numFmtId="49" fontId="28" fillId="6" borderId="17" xfId="4" applyNumberFormat="1" applyFont="1" applyFill="1" applyBorder="1" applyAlignment="1">
      <alignment horizontal="left" vertical="center" wrapText="1"/>
    </xf>
    <xf numFmtId="49" fontId="28" fillId="6" borderId="17" xfId="4" applyNumberFormat="1" applyFont="1" applyFill="1" applyBorder="1" applyAlignment="1">
      <alignment horizontal="center" vertical="center" wrapText="1"/>
    </xf>
    <xf numFmtId="164" fontId="28" fillId="6" borderId="18" xfId="5" applyFont="1" applyFill="1" applyBorder="1" applyAlignment="1">
      <alignment horizontal="right" vertical="center" wrapText="1"/>
    </xf>
    <xf numFmtId="0" fontId="22" fillId="0" borderId="0" xfId="6" applyFont="1"/>
    <xf numFmtId="0" fontId="2" fillId="0" borderId="0" xfId="6"/>
    <xf numFmtId="0" fontId="27" fillId="0" borderId="0" xfId="4" applyFont="1" applyAlignment="1">
      <alignment vertical="center" wrapText="1"/>
    </xf>
    <xf numFmtId="0" fontId="2" fillId="0" borderId="0" xfId="6" applyAlignment="1">
      <alignment horizontal="left"/>
    </xf>
    <xf numFmtId="0" fontId="27" fillId="0" borderId="0" xfId="4" applyFont="1" applyAlignment="1">
      <alignment horizontal="center" vertical="center" wrapText="1"/>
    </xf>
    <xf numFmtId="0" fontId="27" fillId="0" borderId="0" xfId="4" applyFont="1" applyAlignment="1">
      <alignment horizontal="left" vertical="center" wrapText="1"/>
    </xf>
    <xf numFmtId="0" fontId="23" fillId="7" borderId="0" xfId="0" applyFont="1" applyFill="1"/>
    <xf numFmtId="0" fontId="8" fillId="7" borderId="0" xfId="0" applyFont="1" applyFill="1" applyAlignment="1">
      <alignment horizontal="justify" vertical="top" wrapText="1"/>
    </xf>
    <xf numFmtId="0" fontId="24" fillId="7" borderId="0" xfId="0" applyFont="1" applyFill="1" applyAlignment="1">
      <alignment vertical="top" wrapText="1"/>
    </xf>
    <xf numFmtId="4" fontId="24" fillId="7" borderId="0" xfId="0" applyNumberFormat="1" applyFont="1" applyFill="1" applyAlignment="1">
      <alignment vertical="top" wrapText="1"/>
    </xf>
    <xf numFmtId="0" fontId="32" fillId="7" borderId="0" xfId="0" applyFont="1" applyFill="1"/>
    <xf numFmtId="0" fontId="32" fillId="7" borderId="0" xfId="0" applyFont="1" applyFill="1" applyAlignment="1">
      <alignment horizontal="center" vertical="center"/>
    </xf>
    <xf numFmtId="0" fontId="32" fillId="7" borderId="0" xfId="0" applyFont="1" applyFill="1" applyAlignment="1">
      <alignment horizontal="left" vertical="center"/>
    </xf>
    <xf numFmtId="0" fontId="30" fillId="7" borderId="0" xfId="0" applyFont="1" applyFill="1" applyAlignment="1">
      <alignment horizontal="left" vertical="center"/>
    </xf>
    <xf numFmtId="0" fontId="32" fillId="7" borderId="0" xfId="0" applyFont="1" applyFill="1" applyAlignment="1">
      <alignment horizontal="left" vertical="center" wrapText="1"/>
    </xf>
    <xf numFmtId="0" fontId="8" fillId="0" borderId="19" xfId="0" applyFont="1" applyBorder="1" applyAlignment="1">
      <alignment vertical="center" wrapText="1"/>
    </xf>
    <xf numFmtId="0" fontId="8" fillId="0" borderId="20" xfId="0" applyFont="1" applyBorder="1" applyAlignment="1">
      <alignment vertical="center" wrapText="1"/>
    </xf>
    <xf numFmtId="0" fontId="8" fillId="0" borderId="21" xfId="0" applyFont="1" applyBorder="1" applyAlignment="1">
      <alignment vertical="center" wrapText="1"/>
    </xf>
    <xf numFmtId="0" fontId="9" fillId="0" borderId="0" xfId="0" applyFont="1"/>
    <xf numFmtId="4" fontId="32" fillId="7" borderId="0" xfId="0" applyNumberFormat="1" applyFont="1" applyFill="1"/>
    <xf numFmtId="0" fontId="32" fillId="0" borderId="0" xfId="0" applyFont="1"/>
    <xf numFmtId="4" fontId="32" fillId="0" borderId="0" xfId="0" applyNumberFormat="1" applyFont="1"/>
    <xf numFmtId="0" fontId="8" fillId="9" borderId="16" xfId="0" applyFont="1" applyFill="1" applyBorder="1" applyAlignment="1">
      <alignment horizontal="center" vertical="center" wrapText="1"/>
    </xf>
    <xf numFmtId="0" fontId="8" fillId="9" borderId="16" xfId="0" applyFont="1" applyFill="1" applyBorder="1" applyAlignment="1">
      <alignment vertical="center" wrapText="1"/>
    </xf>
    <xf numFmtId="4" fontId="8" fillId="9" borderId="16" xfId="0" applyNumberFormat="1" applyFont="1" applyFill="1" applyBorder="1" applyAlignment="1">
      <alignment vertical="center" wrapText="1"/>
    </xf>
    <xf numFmtId="0" fontId="8" fillId="4" borderId="0" xfId="0" applyFont="1" applyFill="1" applyAlignment="1">
      <alignment horizontal="justify" vertical="top" wrapText="1"/>
    </xf>
    <xf numFmtId="0" fontId="31" fillId="7" borderId="0" xfId="0" applyFont="1" applyFill="1"/>
    <xf numFmtId="0" fontId="9" fillId="7" borderId="0" xfId="0" applyFont="1" applyFill="1"/>
    <xf numFmtId="0" fontId="8" fillId="9" borderId="4" xfId="3" applyFont="1" applyFill="1" applyBorder="1" applyAlignment="1">
      <alignment horizontal="center" textRotation="90" wrapText="1"/>
    </xf>
    <xf numFmtId="0" fontId="8" fillId="9" borderId="4" xfId="3" applyFont="1" applyFill="1" applyBorder="1" applyAlignment="1">
      <alignment horizontal="center" vertical="center" wrapText="1"/>
    </xf>
    <xf numFmtId="0" fontId="10" fillId="6" borderId="5" xfId="3" applyFont="1" applyFill="1" applyBorder="1" applyAlignment="1">
      <alignment horizontal="left" vertical="top" wrapText="1"/>
    </xf>
    <xf numFmtId="0" fontId="10" fillId="6" borderId="5" xfId="3" applyFont="1" applyFill="1" applyBorder="1" applyAlignment="1">
      <alignment horizontal="center" vertical="top" wrapText="1"/>
    </xf>
    <xf numFmtId="0" fontId="10" fillId="6" borderId="5" xfId="3" applyFont="1" applyFill="1" applyBorder="1" applyAlignment="1">
      <alignment vertical="top" wrapText="1"/>
    </xf>
    <xf numFmtId="0" fontId="10" fillId="2" borderId="6" xfId="3" applyFont="1" applyFill="1" applyBorder="1" applyAlignment="1">
      <alignment horizontal="left" vertical="top" wrapText="1"/>
    </xf>
    <xf numFmtId="0" fontId="10" fillId="2" borderId="6" xfId="3" applyFont="1" applyFill="1" applyBorder="1" applyAlignment="1">
      <alignment horizontal="center" vertical="top" wrapText="1"/>
    </xf>
    <xf numFmtId="0" fontId="10" fillId="7" borderId="6" xfId="3" applyFont="1" applyFill="1" applyBorder="1" applyAlignment="1">
      <alignment vertical="top" wrapText="1"/>
    </xf>
    <xf numFmtId="0" fontId="11" fillId="2" borderId="6" xfId="3" applyFont="1" applyFill="1" applyBorder="1" applyAlignment="1">
      <alignment horizontal="left" vertical="top" wrapText="1"/>
    </xf>
    <xf numFmtId="0" fontId="11" fillId="2" borderId="6" xfId="3" applyFont="1" applyFill="1" applyBorder="1" applyAlignment="1">
      <alignment horizontal="center" vertical="top" wrapText="1"/>
    </xf>
    <xf numFmtId="0" fontId="11" fillId="7" borderId="6" xfId="3" applyFont="1" applyFill="1" applyBorder="1" applyAlignment="1">
      <alignment vertical="top"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6" xfId="3" applyFont="1" applyFill="1" applyBorder="1" applyAlignment="1">
      <alignment vertical="top" wrapText="1"/>
    </xf>
    <xf numFmtId="0" fontId="11" fillId="7" borderId="6" xfId="3" applyFont="1" applyFill="1" applyBorder="1" applyAlignment="1">
      <alignment wrapText="1"/>
    </xf>
    <xf numFmtId="0" fontId="11" fillId="2" borderId="9" xfId="3" applyFont="1" applyFill="1" applyBorder="1" applyAlignment="1">
      <alignment horizontal="center" vertical="top" wrapText="1"/>
    </xf>
    <xf numFmtId="0" fontId="11" fillId="2" borderId="6" xfId="3" applyFont="1" applyFill="1" applyBorder="1" applyAlignment="1">
      <alignment vertical="top" wrapText="1"/>
    </xf>
    <xf numFmtId="0" fontId="9" fillId="9" borderId="4" xfId="3" applyFont="1" applyFill="1" applyBorder="1" applyAlignment="1">
      <alignment vertical="top" wrapText="1"/>
    </xf>
    <xf numFmtId="0" fontId="8" fillId="9" borderId="4" xfId="3" applyFont="1" applyFill="1" applyBorder="1" applyAlignment="1">
      <alignment vertical="top" wrapText="1"/>
    </xf>
    <xf numFmtId="0" fontId="8" fillId="9" borderId="4" xfId="3" applyFont="1" applyFill="1" applyBorder="1" applyAlignment="1">
      <alignment horizontal="center" vertical="center"/>
    </xf>
    <xf numFmtId="4" fontId="10" fillId="6" borderId="5" xfId="3" applyNumberFormat="1" applyFont="1" applyFill="1" applyBorder="1" applyAlignment="1">
      <alignment vertical="top" wrapText="1"/>
    </xf>
    <xf numFmtId="4" fontId="10" fillId="6" borderId="5" xfId="3" applyNumberFormat="1" applyFont="1" applyFill="1" applyBorder="1" applyAlignment="1">
      <alignment horizontal="right" vertical="top" wrapText="1"/>
    </xf>
    <xf numFmtId="4" fontId="10" fillId="2" borderId="6" xfId="3" applyNumberFormat="1" applyFont="1" applyFill="1" applyBorder="1" applyAlignment="1">
      <alignment vertical="top" wrapText="1"/>
    </xf>
    <xf numFmtId="4" fontId="10" fillId="3" borderId="6" xfId="3" applyNumberFormat="1" applyFont="1" applyFill="1" applyBorder="1" applyAlignment="1">
      <alignment horizontal="right" vertical="top" wrapText="1"/>
    </xf>
    <xf numFmtId="4" fontId="11" fillId="2" borderId="6" xfId="3" applyNumberFormat="1" applyFont="1" applyFill="1" applyBorder="1" applyAlignment="1" applyProtection="1">
      <alignment vertical="top" wrapText="1"/>
      <protection locked="0"/>
    </xf>
    <xf numFmtId="4" fontId="11" fillId="3" borderId="6" xfId="3" applyNumberFormat="1" applyFont="1" applyFill="1" applyBorder="1" applyAlignment="1">
      <alignment horizontal="right" vertical="top" wrapText="1"/>
    </xf>
    <xf numFmtId="4" fontId="10" fillId="6" borderId="6" xfId="3" applyNumberFormat="1" applyFont="1" applyFill="1" applyBorder="1" applyAlignment="1">
      <alignment vertical="top" wrapText="1"/>
    </xf>
    <xf numFmtId="4" fontId="10" fillId="3" borderId="6" xfId="3" applyNumberFormat="1" applyFont="1" applyFill="1" applyBorder="1" applyAlignment="1">
      <alignment vertical="top" wrapText="1"/>
    </xf>
    <xf numFmtId="4" fontId="10" fillId="2" borderId="10" xfId="3" applyNumberFormat="1" applyFont="1" applyFill="1" applyBorder="1" applyAlignment="1">
      <alignment vertical="top" wrapText="1"/>
    </xf>
    <xf numFmtId="4" fontId="8" fillId="9" borderId="4" xfId="3" applyNumberFormat="1" applyFont="1" applyFill="1" applyBorder="1" applyAlignment="1">
      <alignment vertical="top" wrapText="1"/>
    </xf>
    <xf numFmtId="0" fontId="19" fillId="11" borderId="5" xfId="3" applyFont="1" applyFill="1" applyBorder="1" applyAlignment="1">
      <alignment vertical="top"/>
    </xf>
    <xf numFmtId="0" fontId="16" fillId="11" borderId="5" xfId="3" applyFont="1" applyFill="1" applyBorder="1" applyAlignment="1">
      <alignment horizontal="center" vertical="top"/>
    </xf>
    <xf numFmtId="0" fontId="16" fillId="11" borderId="5" xfId="3" applyFont="1" applyFill="1" applyBorder="1" applyAlignment="1">
      <alignment vertical="top"/>
    </xf>
    <xf numFmtId="0" fontId="19" fillId="13" borderId="6" xfId="3" applyFont="1" applyFill="1" applyBorder="1"/>
    <xf numFmtId="0" fontId="16" fillId="13" borderId="6" xfId="3" applyFont="1" applyFill="1" applyBorder="1" applyAlignment="1">
      <alignment horizontal="center"/>
    </xf>
    <xf numFmtId="0" fontId="16" fillId="13" borderId="6" xfId="3" applyFont="1" applyFill="1" applyBorder="1" applyAlignment="1">
      <alignment horizontal="center" vertical="top"/>
    </xf>
    <xf numFmtId="0" fontId="16" fillId="13" borderId="6" xfId="4" applyFont="1" applyFill="1" applyBorder="1"/>
    <xf numFmtId="0" fontId="19" fillId="12" borderId="6" xfId="3" applyFont="1" applyFill="1" applyBorder="1" applyAlignment="1">
      <alignment vertical="top"/>
    </xf>
    <xf numFmtId="0" fontId="16" fillId="12" borderId="6" xfId="3" applyFont="1" applyFill="1" applyBorder="1" applyAlignment="1">
      <alignment horizontal="center" vertical="top"/>
    </xf>
    <xf numFmtId="0" fontId="16" fillId="12" borderId="6" xfId="4" applyFont="1" applyFill="1" applyBorder="1" applyAlignment="1">
      <alignment vertical="top"/>
    </xf>
    <xf numFmtId="0" fontId="19" fillId="7" borderId="6" xfId="3" applyFont="1" applyFill="1" applyBorder="1" applyAlignment="1">
      <alignment vertical="top"/>
    </xf>
    <xf numFmtId="0" fontId="16" fillId="7" borderId="6" xfId="3" applyFont="1" applyFill="1" applyBorder="1" applyAlignment="1">
      <alignment horizontal="center" vertical="top"/>
    </xf>
    <xf numFmtId="0" fontId="16" fillId="7" borderId="6" xfId="4" applyFont="1" applyFill="1" applyBorder="1" applyAlignment="1">
      <alignment vertical="top"/>
    </xf>
    <xf numFmtId="0" fontId="18" fillId="7" borderId="6" xfId="3" applyFont="1" applyFill="1" applyBorder="1" applyAlignment="1">
      <alignment vertical="top"/>
    </xf>
    <xf numFmtId="0" fontId="17" fillId="7" borderId="6" xfId="3" applyFont="1" applyFill="1" applyBorder="1" applyAlignment="1">
      <alignment horizontal="center" vertical="top"/>
    </xf>
    <xf numFmtId="0" fontId="17" fillId="7" borderId="6" xfId="3" applyFont="1" applyFill="1" applyBorder="1" applyAlignment="1">
      <alignment vertical="top"/>
    </xf>
    <xf numFmtId="0" fontId="17" fillId="7" borderId="6" xfId="4" applyFont="1" applyFill="1" applyBorder="1" applyAlignment="1">
      <alignment vertical="top"/>
    </xf>
    <xf numFmtId="0" fontId="17" fillId="7" borderId="6" xfId="4" applyFont="1" applyFill="1" applyBorder="1" applyAlignment="1" applyProtection="1">
      <alignment vertical="top"/>
      <protection locked="0"/>
    </xf>
    <xf numFmtId="0" fontId="17" fillId="7" borderId="6" xfId="4" applyFont="1" applyFill="1" applyBorder="1" applyAlignment="1">
      <alignment vertical="top" wrapText="1"/>
    </xf>
    <xf numFmtId="0" fontId="16" fillId="7" borderId="6" xfId="3" applyFont="1" applyFill="1" applyBorder="1" applyAlignment="1">
      <alignment vertical="top"/>
    </xf>
    <xf numFmtId="0" fontId="18" fillId="7" borderId="6" xfId="3" applyFont="1" applyFill="1" applyBorder="1"/>
    <xf numFmtId="0" fontId="17" fillId="7" borderId="6" xfId="4" applyFont="1" applyFill="1" applyBorder="1"/>
    <xf numFmtId="0" fontId="19" fillId="7" borderId="6" xfId="3" applyFont="1" applyFill="1" applyBorder="1"/>
    <xf numFmtId="0" fontId="16" fillId="7" borderId="6" xfId="4" applyFont="1" applyFill="1" applyBorder="1"/>
    <xf numFmtId="0" fontId="17" fillId="7" borderId="6" xfId="4" applyFont="1" applyFill="1" applyBorder="1" applyAlignment="1">
      <alignment wrapText="1"/>
    </xf>
    <xf numFmtId="0" fontId="17" fillId="7" borderId="6" xfId="3" applyFont="1" applyFill="1" applyBorder="1" applyAlignment="1">
      <alignment vertical="top" wrapText="1"/>
    </xf>
    <xf numFmtId="0" fontId="17" fillId="7" borderId="6" xfId="3" applyFont="1" applyFill="1" applyBorder="1" applyAlignment="1">
      <alignment horizontal="center" vertical="top" wrapText="1"/>
    </xf>
    <xf numFmtId="0" fontId="16" fillId="7" borderId="6" xfId="4" applyFont="1" applyFill="1" applyBorder="1" applyAlignment="1">
      <alignment vertical="top" wrapText="1"/>
    </xf>
    <xf numFmtId="0" fontId="18" fillId="7" borderId="13" xfId="3" applyFont="1" applyFill="1" applyBorder="1" applyAlignment="1">
      <alignment vertical="top"/>
    </xf>
    <xf numFmtId="0" fontId="17" fillId="7" borderId="13" xfId="3" applyFont="1" applyFill="1" applyBorder="1" applyAlignment="1">
      <alignment horizontal="center" vertical="top"/>
    </xf>
    <xf numFmtId="0" fontId="17" fillId="7" borderId="13" xfId="4" applyFont="1" applyFill="1" applyBorder="1" applyAlignment="1">
      <alignment vertical="top" wrapText="1"/>
    </xf>
    <xf numFmtId="165" fontId="17" fillId="7" borderId="6" xfId="1" applyNumberFormat="1" applyFont="1" applyFill="1" applyBorder="1" applyAlignment="1" applyProtection="1">
      <alignment vertical="top"/>
    </xf>
    <xf numFmtId="165" fontId="17" fillId="7" borderId="6" xfId="1" applyNumberFormat="1" applyFont="1" applyFill="1" applyBorder="1" applyAlignment="1" applyProtection="1">
      <alignment vertical="top"/>
      <protection hidden="1"/>
    </xf>
    <xf numFmtId="165" fontId="17" fillId="3" borderId="6" xfId="1" applyNumberFormat="1" applyFont="1" applyFill="1" applyBorder="1" applyAlignment="1" applyProtection="1">
      <alignment horizontal="right" vertical="top"/>
      <protection hidden="1"/>
    </xf>
    <xf numFmtId="165" fontId="17" fillId="3" borderId="6" xfId="1" applyNumberFormat="1" applyFont="1" applyFill="1" applyBorder="1" applyAlignment="1" applyProtection="1">
      <alignment horizontal="right" vertical="top"/>
    </xf>
    <xf numFmtId="0" fontId="19" fillId="11" borderId="5" xfId="3" applyFont="1" applyFill="1" applyBorder="1" applyAlignment="1">
      <alignment vertical="center"/>
    </xf>
    <xf numFmtId="0" fontId="16" fillId="11" borderId="5" xfId="3" applyFont="1" applyFill="1" applyBorder="1" applyAlignment="1">
      <alignment horizontal="center" vertical="center"/>
    </xf>
    <xf numFmtId="0" fontId="16" fillId="11" borderId="5" xfId="3" applyFont="1" applyFill="1" applyBorder="1" applyAlignment="1">
      <alignment vertical="center" wrapText="1"/>
    </xf>
    <xf numFmtId="165" fontId="16" fillId="11" borderId="5" xfId="1" applyNumberFormat="1" applyFont="1" applyFill="1" applyBorder="1" applyAlignment="1" applyProtection="1">
      <alignment vertical="center"/>
      <protection hidden="1"/>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4" applyFont="1" applyFill="1" applyBorder="1" applyAlignment="1">
      <alignment vertical="center" wrapText="1"/>
    </xf>
    <xf numFmtId="165" fontId="16" fillId="13" borderId="6" xfId="1" applyNumberFormat="1" applyFont="1" applyFill="1" applyBorder="1" applyAlignment="1" applyProtection="1">
      <alignment vertical="center"/>
      <protection hidden="1"/>
    </xf>
    <xf numFmtId="0" fontId="19" fillId="12" borderId="6" xfId="3" applyFont="1" applyFill="1" applyBorder="1" applyAlignment="1">
      <alignment vertical="center"/>
    </xf>
    <xf numFmtId="0" fontId="16" fillId="12" borderId="6" xfId="3" applyFont="1" applyFill="1" applyBorder="1" applyAlignment="1">
      <alignment horizontal="center" vertical="center"/>
    </xf>
    <xf numFmtId="0" fontId="16" fillId="12" borderId="6" xfId="4" applyFont="1" applyFill="1" applyBorder="1" applyAlignment="1">
      <alignment vertical="center" wrapText="1"/>
    </xf>
    <xf numFmtId="165" fontId="16" fillId="12" borderId="6" xfId="1" applyNumberFormat="1" applyFont="1" applyFill="1" applyBorder="1" applyAlignment="1" applyProtection="1">
      <alignment vertical="center"/>
      <protection hidden="1"/>
    </xf>
    <xf numFmtId="0" fontId="19" fillId="7" borderId="6" xfId="3" applyFont="1" applyFill="1" applyBorder="1" applyAlignment="1">
      <alignment vertical="center"/>
    </xf>
    <xf numFmtId="0" fontId="16" fillId="7" borderId="6" xfId="3" applyFont="1" applyFill="1" applyBorder="1" applyAlignment="1">
      <alignment horizontal="center" vertical="center"/>
    </xf>
    <xf numFmtId="0" fontId="16" fillId="7" borderId="6" xfId="4" applyFont="1" applyFill="1" applyBorder="1" applyAlignment="1">
      <alignment vertical="center" wrapText="1"/>
    </xf>
    <xf numFmtId="165" fontId="16" fillId="7" borderId="6" xfId="1" applyNumberFormat="1" applyFont="1" applyFill="1" applyBorder="1" applyAlignment="1" applyProtection="1">
      <alignment vertical="center"/>
      <protection hidden="1"/>
    </xf>
    <xf numFmtId="0" fontId="18" fillId="7" borderId="6" xfId="3" applyFont="1" applyFill="1" applyBorder="1" applyAlignment="1">
      <alignment vertical="center"/>
    </xf>
    <xf numFmtId="0" fontId="17" fillId="7" borderId="6" xfId="3" applyFont="1" applyFill="1" applyBorder="1" applyAlignment="1">
      <alignment horizontal="center" vertical="center"/>
    </xf>
    <xf numFmtId="0" fontId="17" fillId="7" borderId="6" xfId="3" applyFont="1" applyFill="1" applyBorder="1" applyAlignment="1">
      <alignment vertical="center" wrapText="1"/>
    </xf>
    <xf numFmtId="165" fontId="17" fillId="7" borderId="6" xfId="1" applyNumberFormat="1" applyFont="1" applyFill="1" applyBorder="1" applyAlignment="1" applyProtection="1">
      <alignment vertical="center"/>
      <protection locked="0"/>
    </xf>
    <xf numFmtId="0" fontId="17" fillId="7" borderId="6" xfId="4" applyFont="1" applyFill="1" applyBorder="1" applyAlignment="1">
      <alignment vertical="center" wrapText="1"/>
    </xf>
    <xf numFmtId="0" fontId="18" fillId="0" borderId="6" xfId="3" applyFont="1" applyBorder="1" applyAlignment="1">
      <alignment vertical="center"/>
    </xf>
    <xf numFmtId="0" fontId="17" fillId="0" borderId="6" xfId="3" applyFont="1" applyBorder="1" applyAlignment="1">
      <alignment horizontal="center" vertical="center"/>
    </xf>
    <xf numFmtId="0" fontId="17" fillId="0" borderId="6" xfId="4" applyFont="1" applyBorder="1" applyAlignment="1">
      <alignment vertical="center" wrapText="1"/>
    </xf>
    <xf numFmtId="0" fontId="17" fillId="7" borderId="6" xfId="4" applyFont="1" applyFill="1" applyBorder="1" applyAlignment="1" applyProtection="1">
      <alignment vertical="center" wrapText="1"/>
      <protection locked="0"/>
    </xf>
    <xf numFmtId="0" fontId="16" fillId="7" borderId="6" xfId="3" applyFont="1" applyFill="1" applyBorder="1" applyAlignment="1">
      <alignment vertical="center" wrapText="1"/>
    </xf>
    <xf numFmtId="165" fontId="16" fillId="7" borderId="6" xfId="1" applyNumberFormat="1" applyFont="1" applyFill="1" applyBorder="1" applyAlignment="1" applyProtection="1">
      <alignment vertical="center"/>
      <protection locked="0"/>
    </xf>
    <xf numFmtId="165" fontId="16" fillId="7" borderId="6" xfId="1" applyNumberFormat="1" applyFont="1" applyFill="1" applyBorder="1" applyAlignment="1" applyProtection="1">
      <alignment vertical="center"/>
    </xf>
    <xf numFmtId="165" fontId="17" fillId="7" borderId="6" xfId="1" applyNumberFormat="1" applyFont="1" applyFill="1" applyBorder="1" applyAlignment="1" applyProtection="1">
      <alignment vertical="center"/>
      <protection hidden="1"/>
    </xf>
    <xf numFmtId="0" fontId="17" fillId="7" borderId="6" xfId="3" applyFont="1" applyFill="1" applyBorder="1" applyAlignment="1">
      <alignment horizontal="center" vertical="center" wrapText="1"/>
    </xf>
    <xf numFmtId="0" fontId="16" fillId="7" borderId="6" xfId="3" applyFont="1" applyFill="1" applyBorder="1" applyAlignment="1">
      <alignment vertical="center"/>
    </xf>
    <xf numFmtId="0" fontId="17" fillId="7" borderId="6" xfId="3" applyFont="1" applyFill="1" applyBorder="1" applyAlignment="1">
      <alignment vertical="center"/>
    </xf>
    <xf numFmtId="165" fontId="16" fillId="12" borderId="6" xfId="1" applyNumberFormat="1" applyFont="1" applyFill="1" applyBorder="1" applyAlignment="1" applyProtection="1">
      <alignment horizontal="right" vertical="center"/>
      <protection hidden="1"/>
    </xf>
    <xf numFmtId="165" fontId="17" fillId="7" borderId="6" xfId="1" applyNumberFormat="1" applyFont="1" applyFill="1" applyBorder="1" applyAlignment="1" applyProtection="1">
      <alignment vertical="center"/>
    </xf>
    <xf numFmtId="165" fontId="16" fillId="13" borderId="6" xfId="1" applyNumberFormat="1" applyFont="1" applyFill="1" applyBorder="1" applyAlignment="1" applyProtection="1">
      <alignment horizontal="right" vertical="center"/>
      <protection hidden="1"/>
    </xf>
    <xf numFmtId="165" fontId="17" fillId="7" borderId="13" xfId="1" applyNumberFormat="1" applyFont="1" applyFill="1" applyBorder="1" applyAlignment="1" applyProtection="1">
      <alignment vertical="center"/>
      <protection hidden="1"/>
    </xf>
    <xf numFmtId="165" fontId="17" fillId="3" borderId="13" xfId="1" applyNumberFormat="1" applyFont="1" applyFill="1" applyBorder="1" applyAlignment="1" applyProtection="1">
      <alignment horizontal="right" vertical="center"/>
      <protection hidden="1"/>
    </xf>
    <xf numFmtId="165" fontId="16" fillId="12" borderId="6" xfId="1" applyNumberFormat="1" applyFont="1" applyFill="1" applyBorder="1" applyAlignment="1" applyProtection="1">
      <alignment vertical="top"/>
    </xf>
    <xf numFmtId="164" fontId="18" fillId="7" borderId="13" xfId="7" applyFont="1" applyFill="1" applyBorder="1" applyProtection="1">
      <protection locked="0"/>
    </xf>
    <xf numFmtId="0" fontId="1" fillId="7" borderId="0" xfId="2" applyFont="1" applyFill="1" applyProtection="1">
      <protection locked="0"/>
    </xf>
    <xf numFmtId="0" fontId="16" fillId="0" borderId="0" xfId="0" applyFont="1"/>
    <xf numFmtId="0" fontId="35" fillId="7" borderId="0" xfId="0" applyFont="1" applyFill="1"/>
    <xf numFmtId="0" fontId="24" fillId="0" borderId="0" xfId="0" applyFont="1"/>
    <xf numFmtId="0" fontId="25" fillId="0" borderId="0" xfId="0" applyFont="1"/>
    <xf numFmtId="0" fontId="8" fillId="0" borderId="0" xfId="0" applyFont="1"/>
    <xf numFmtId="0" fontId="8" fillId="0" borderId="0" xfId="0" applyFont="1" applyAlignment="1">
      <alignment horizontal="left" indent="15"/>
    </xf>
    <xf numFmtId="0" fontId="8" fillId="0" borderId="0" xfId="0" applyFont="1" applyProtection="1">
      <protection locked="0"/>
    </xf>
    <xf numFmtId="0" fontId="8" fillId="4" borderId="3" xfId="0" applyFont="1" applyFill="1" applyBorder="1" applyAlignment="1">
      <alignment horizontal="left"/>
    </xf>
    <xf numFmtId="0" fontId="8" fillId="8" borderId="3" xfId="0" applyFont="1" applyFill="1" applyBorder="1" applyProtection="1">
      <protection locked="0"/>
    </xf>
    <xf numFmtId="0" fontId="8" fillId="5" borderId="4" xfId="0" applyFont="1" applyFill="1" applyBorder="1" applyAlignment="1">
      <alignment horizontal="center" vertical="center" wrapText="1"/>
    </xf>
    <xf numFmtId="0" fontId="8" fillId="6" borderId="6" xfId="0" applyFont="1" applyFill="1" applyBorder="1"/>
    <xf numFmtId="0" fontId="9" fillId="6" borderId="6" xfId="0" applyFont="1" applyFill="1" applyBorder="1"/>
    <xf numFmtId="0" fontId="8" fillId="6" borderId="6" xfId="0" applyFont="1" applyFill="1" applyBorder="1" applyAlignment="1">
      <alignment horizontal="center"/>
    </xf>
    <xf numFmtId="3" fontId="8" fillId="6" borderId="6" xfId="0" applyNumberFormat="1" applyFont="1" applyFill="1" applyBorder="1" applyAlignment="1">
      <alignment horizontal="center"/>
    </xf>
    <xf numFmtId="0" fontId="9" fillId="2" borderId="6" xfId="0" applyFont="1" applyFill="1" applyBorder="1"/>
    <xf numFmtId="0" fontId="9" fillId="2" borderId="6" xfId="0" applyFont="1" applyFill="1" applyBorder="1" applyProtection="1">
      <protection locked="0"/>
    </xf>
    <xf numFmtId="0" fontId="9" fillId="2" borderId="6" xfId="0" applyFont="1" applyFill="1" applyBorder="1" applyAlignment="1" applyProtection="1">
      <alignment horizontal="center"/>
      <protection locked="0"/>
    </xf>
    <xf numFmtId="0" fontId="9" fillId="2" borderId="6" xfId="0" applyFont="1" applyFill="1" applyBorder="1" applyAlignment="1">
      <alignment horizontal="center"/>
    </xf>
    <xf numFmtId="1" fontId="9" fillId="3" borderId="6" xfId="0" applyNumberFormat="1" applyFont="1" applyFill="1" applyBorder="1" applyAlignment="1">
      <alignment horizontal="center"/>
    </xf>
    <xf numFmtId="1" fontId="9" fillId="2" borderId="6" xfId="0" applyNumberFormat="1" applyFont="1" applyFill="1" applyBorder="1" applyAlignment="1" applyProtection="1">
      <alignment horizontal="center"/>
      <protection locked="0"/>
    </xf>
    <xf numFmtId="3" fontId="9" fillId="2" borderId="6" xfId="0" applyNumberFormat="1" applyFont="1" applyFill="1" applyBorder="1" applyAlignment="1" applyProtection="1">
      <alignment horizontal="center"/>
      <protection locked="0"/>
    </xf>
    <xf numFmtId="3" fontId="8" fillId="6" borderId="0" xfId="0" applyNumberFormat="1" applyFont="1" applyFill="1" applyAlignment="1">
      <alignment horizontal="center"/>
    </xf>
    <xf numFmtId="3" fontId="9" fillId="2" borderId="6" xfId="0" applyNumberFormat="1" applyFont="1" applyFill="1" applyBorder="1" applyAlignment="1">
      <alignment horizontal="center"/>
    </xf>
    <xf numFmtId="0" fontId="9" fillId="2" borderId="6" xfId="0" applyFont="1" applyFill="1" applyBorder="1" applyAlignment="1">
      <alignment horizontal="left"/>
    </xf>
    <xf numFmtId="3" fontId="9" fillId="2" borderId="23" xfId="0" applyNumberFormat="1" applyFont="1" applyFill="1" applyBorder="1" applyAlignment="1" applyProtection="1">
      <alignment horizontal="center"/>
      <protection locked="0"/>
    </xf>
    <xf numFmtId="0" fontId="8" fillId="39" borderId="24" xfId="0" applyFont="1" applyFill="1" applyBorder="1"/>
    <xf numFmtId="0" fontId="9" fillId="39" borderId="24" xfId="0" applyFont="1" applyFill="1" applyBorder="1"/>
    <xf numFmtId="0" fontId="8" fillId="40" borderId="24" xfId="0" applyFont="1" applyFill="1" applyBorder="1" applyAlignment="1" applyProtection="1">
      <alignment horizontal="right" vertical="center"/>
      <protection locked="0"/>
    </xf>
    <xf numFmtId="0" fontId="8" fillId="40" borderId="25" xfId="0" applyFont="1" applyFill="1" applyBorder="1" applyAlignment="1" applyProtection="1">
      <alignment horizontal="center" vertical="center" wrapText="1"/>
      <protection locked="0"/>
    </xf>
    <xf numFmtId="0" fontId="9" fillId="7" borderId="3" xfId="0" applyFont="1" applyFill="1" applyBorder="1" applyAlignment="1">
      <alignment horizontal="right"/>
    </xf>
    <xf numFmtId="0" fontId="8" fillId="7" borderId="26" xfId="0" applyFont="1" applyFill="1" applyBorder="1" applyAlignment="1" applyProtection="1">
      <alignment horizontal="center"/>
      <protection locked="0"/>
    </xf>
    <xf numFmtId="0" fontId="9" fillId="7" borderId="26" xfId="0" applyFont="1" applyFill="1" applyBorder="1" applyAlignment="1" applyProtection="1">
      <alignment horizontal="center"/>
      <protection locked="0"/>
    </xf>
    <xf numFmtId="0" fontId="9" fillId="7" borderId="27" xfId="0" applyFont="1" applyFill="1" applyBorder="1" applyAlignment="1">
      <alignment horizontal="right"/>
    </xf>
    <xf numFmtId="0" fontId="36" fillId="7" borderId="0" xfId="0" applyFont="1" applyFill="1"/>
    <xf numFmtId="0" fontId="31" fillId="41" borderId="16" xfId="0" applyFont="1" applyFill="1" applyBorder="1" applyAlignment="1">
      <alignment horizontal="left" vertical="center" wrapText="1"/>
    </xf>
    <xf numFmtId="0" fontId="9" fillId="0" borderId="16" xfId="0" applyFont="1" applyBorder="1" applyAlignment="1" applyProtection="1">
      <alignment vertical="top"/>
      <protection locked="0"/>
    </xf>
    <xf numFmtId="3" fontId="9" fillId="0" borderId="16" xfId="0" applyNumberFormat="1" applyFont="1" applyBorder="1" applyAlignment="1" applyProtection="1">
      <alignment horizontal="right" vertical="top"/>
      <protection locked="0"/>
    </xf>
    <xf numFmtId="4" fontId="9" fillId="0" borderId="16" xfId="0" applyNumberFormat="1" applyFont="1" applyBorder="1" applyAlignment="1">
      <alignment vertical="top"/>
    </xf>
    <xf numFmtId="4" fontId="9" fillId="0" borderId="16" xfId="0" applyNumberFormat="1" applyFont="1" applyBorder="1" applyAlignment="1">
      <alignment horizontal="right" vertical="top"/>
    </xf>
    <xf numFmtId="4" fontId="9" fillId="0" borderId="16" xfId="0" applyNumberFormat="1" applyFont="1" applyBorder="1" applyAlignment="1" applyProtection="1">
      <alignment horizontal="center" vertical="top"/>
      <protection locked="0"/>
    </xf>
    <xf numFmtId="0" fontId="31" fillId="7" borderId="16" xfId="0" applyFont="1" applyFill="1" applyBorder="1" applyAlignment="1">
      <alignment horizontal="left" vertical="center" wrapText="1"/>
    </xf>
    <xf numFmtId="0" fontId="39" fillId="0" borderId="0" xfId="0" applyFont="1"/>
    <xf numFmtId="164" fontId="3" fillId="7" borderId="0" xfId="7" applyFont="1" applyFill="1"/>
    <xf numFmtId="165" fontId="40" fillId="7" borderId="6" xfId="1" applyNumberFormat="1" applyFont="1" applyFill="1" applyBorder="1" applyAlignment="1" applyProtection="1">
      <alignment vertical="top"/>
    </xf>
    <xf numFmtId="165" fontId="3" fillId="7" borderId="0" xfId="4" applyNumberFormat="1" applyFill="1"/>
    <xf numFmtId="0" fontId="41" fillId="0" borderId="0" xfId="4" applyFont="1"/>
    <xf numFmtId="165" fontId="17" fillId="7" borderId="6" xfId="1" applyNumberFormat="1" applyFont="1" applyFill="1" applyBorder="1" applyAlignment="1" applyProtection="1">
      <alignment vertical="center"/>
      <protection locked="0" hidden="1"/>
    </xf>
    <xf numFmtId="165" fontId="16" fillId="0" borderId="6" xfId="1" applyNumberFormat="1" applyFont="1" applyFill="1" applyBorder="1" applyAlignment="1" applyProtection="1">
      <alignment vertical="center"/>
      <protection hidden="1"/>
    </xf>
    <xf numFmtId="165" fontId="17" fillId="0" borderId="6" xfId="1" applyNumberFormat="1" applyFont="1" applyFill="1" applyBorder="1" applyAlignment="1" applyProtection="1">
      <alignment vertical="center"/>
      <protection locked="0"/>
    </xf>
    <xf numFmtId="0" fontId="8" fillId="9" borderId="11"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4" borderId="0" xfId="0" applyFont="1" applyFill="1" applyAlignment="1" applyProtection="1">
      <alignment horizontal="center"/>
      <protection locked="0"/>
    </xf>
    <xf numFmtId="0" fontId="8" fillId="4" borderId="22" xfId="0" applyFont="1" applyFill="1" applyBorder="1" applyAlignment="1" applyProtection="1">
      <alignment horizontal="center"/>
      <protection locked="0"/>
    </xf>
    <xf numFmtId="0" fontId="8" fillId="8" borderId="0" xfId="0" applyFont="1" applyFill="1" applyAlignment="1" applyProtection="1">
      <alignment horizontal="center"/>
      <protection locked="0"/>
    </xf>
    <xf numFmtId="0" fontId="8" fillId="8" borderId="22" xfId="0" applyFont="1" applyFill="1" applyBorder="1" applyAlignment="1" applyProtection="1">
      <alignment horizontal="center"/>
      <protection locked="0"/>
    </xf>
    <xf numFmtId="0" fontId="8" fillId="9" borderId="11" xfId="0" applyFont="1" applyFill="1" applyBorder="1" applyAlignment="1">
      <alignment horizontal="center" vertical="center"/>
    </xf>
    <xf numFmtId="0" fontId="8" fillId="9" borderId="4" xfId="0" applyFont="1" applyFill="1" applyBorder="1" applyAlignment="1">
      <alignment horizontal="center" vertical="center"/>
    </xf>
    <xf numFmtId="0" fontId="8" fillId="9" borderId="11" xfId="0" applyFont="1" applyFill="1" applyBorder="1" applyAlignment="1">
      <alignment horizontal="center"/>
    </xf>
    <xf numFmtId="0" fontId="8" fillId="4" borderId="2" xfId="0" applyFont="1" applyFill="1" applyBorder="1" applyAlignment="1">
      <alignment horizontal="left" vertical="top" wrapText="1"/>
    </xf>
    <xf numFmtId="0" fontId="31" fillId="7" borderId="0" xfId="0" applyFont="1" applyFill="1" applyAlignment="1">
      <alignment horizontal="center"/>
    </xf>
    <xf numFmtId="0" fontId="24" fillId="7" borderId="0" xfId="6" applyFont="1" applyFill="1" applyAlignment="1">
      <alignment horizontal="center"/>
    </xf>
    <xf numFmtId="0" fontId="25" fillId="7" borderId="0" xfId="6" applyFont="1" applyFill="1" applyAlignment="1">
      <alignment horizontal="center"/>
    </xf>
    <xf numFmtId="0" fontId="8" fillId="7" borderId="0" xfId="6" applyFont="1" applyFill="1" applyAlignment="1">
      <alignment horizontal="center"/>
    </xf>
    <xf numFmtId="0" fontId="8" fillId="8" borderId="12" xfId="0" applyFont="1" applyFill="1" applyBorder="1" applyAlignment="1">
      <alignment horizontal="left"/>
    </xf>
    <xf numFmtId="0" fontId="16" fillId="0" borderId="3" xfId="0" applyFont="1" applyBorder="1" applyAlignment="1">
      <alignment horizontal="center"/>
    </xf>
    <xf numFmtId="0" fontId="16" fillId="0" borderId="0" xfId="0" applyFont="1" applyAlignment="1">
      <alignment horizontal="center"/>
    </xf>
    <xf numFmtId="0" fontId="24" fillId="0" borderId="3" xfId="0" applyFont="1" applyBorder="1" applyAlignment="1">
      <alignment horizontal="center"/>
    </xf>
    <xf numFmtId="0" fontId="24" fillId="0" borderId="0" xfId="0" applyFont="1" applyAlignment="1">
      <alignment horizontal="center"/>
    </xf>
    <xf numFmtId="0" fontId="25" fillId="0" borderId="3" xfId="0" applyFont="1" applyBorder="1" applyAlignment="1">
      <alignment horizontal="center"/>
    </xf>
    <xf numFmtId="0" fontId="25" fillId="0" borderId="0" xfId="0" applyFont="1" applyAlignment="1">
      <alignment horizontal="center"/>
    </xf>
    <xf numFmtId="0" fontId="8" fillId="0" borderId="9"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16" fillId="0" borderId="7" xfId="0" applyFont="1" applyBorder="1" applyAlignment="1">
      <alignment horizontal="center"/>
    </xf>
    <xf numFmtId="0" fontId="16" fillId="0" borderId="8" xfId="0" applyFont="1" applyBorder="1" applyAlignment="1">
      <alignment horizontal="center"/>
    </xf>
    <xf numFmtId="0" fontId="16" fillId="0" borderId="14"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9" xfId="0" applyFont="1" applyBorder="1" applyAlignment="1">
      <alignment horizontal="center"/>
    </xf>
    <xf numFmtId="0" fontId="25" fillId="0" borderId="10" xfId="0" applyFont="1" applyBorder="1" applyAlignment="1">
      <alignment horizontal="center"/>
    </xf>
    <xf numFmtId="0" fontId="8" fillId="0" borderId="10" xfId="0" applyFont="1" applyBorder="1" applyAlignment="1">
      <alignment horizontal="center"/>
    </xf>
    <xf numFmtId="0" fontId="8" fillId="4" borderId="10" xfId="0" applyFont="1" applyFill="1" applyBorder="1" applyAlignment="1">
      <alignment horizontal="left"/>
    </xf>
    <xf numFmtId="0" fontId="8" fillId="8" borderId="0" xfId="0" applyFont="1" applyFill="1" applyAlignment="1">
      <alignment horizontal="left"/>
    </xf>
    <xf numFmtId="0" fontId="8" fillId="8" borderId="10" xfId="0" applyFont="1" applyFill="1" applyBorder="1" applyAlignment="1">
      <alignment horizontal="left"/>
    </xf>
    <xf numFmtId="0" fontId="13" fillId="9" borderId="4" xfId="0" applyFont="1" applyFill="1" applyBorder="1" applyAlignment="1">
      <alignment horizontal="center" vertical="center" wrapText="1"/>
    </xf>
    <xf numFmtId="0" fontId="20" fillId="9" borderId="5" xfId="3" applyFont="1" applyFill="1" applyBorder="1" applyAlignment="1">
      <alignment horizontal="center" vertical="center"/>
    </xf>
    <xf numFmtId="0" fontId="20" fillId="9" borderId="11" xfId="3" applyFont="1" applyFill="1" applyBorder="1" applyAlignment="1">
      <alignment horizontal="center" vertical="center"/>
    </xf>
    <xf numFmtId="0" fontId="20" fillId="9" borderId="5" xfId="3" applyFont="1" applyFill="1" applyBorder="1" applyAlignment="1">
      <alignment horizontal="center" vertical="center" wrapText="1"/>
    </xf>
    <xf numFmtId="0" fontId="20" fillId="9" borderId="11" xfId="3" applyFont="1" applyFill="1" applyBorder="1" applyAlignment="1">
      <alignment horizontal="center" vertical="center" wrapText="1"/>
    </xf>
    <xf numFmtId="0" fontId="13" fillId="9" borderId="4" xfId="0" applyFont="1" applyFill="1" applyBorder="1" applyAlignment="1">
      <alignment horizontal="center" vertical="center"/>
    </xf>
    <xf numFmtId="0" fontId="20" fillId="9" borderId="4" xfId="3" applyFont="1" applyFill="1" applyBorder="1" applyAlignment="1">
      <alignment horizontal="center" vertical="center"/>
    </xf>
    <xf numFmtId="0" fontId="20" fillId="9" borderId="4" xfId="3" applyFont="1" applyFill="1" applyBorder="1" applyAlignment="1">
      <alignment horizontal="center" textRotation="90"/>
    </xf>
    <xf numFmtId="0" fontId="42" fillId="0" borderId="9" xfId="0" applyFont="1" applyBorder="1" applyAlignment="1">
      <alignment horizontal="center"/>
    </xf>
    <xf numFmtId="0" fontId="42" fillId="0" borderId="0" xfId="0" applyFont="1" applyAlignment="1">
      <alignment horizontal="center"/>
    </xf>
    <xf numFmtId="0" fontId="42" fillId="0" borderId="10" xfId="0" applyFont="1" applyBorder="1" applyAlignment="1">
      <alignment horizontal="center"/>
    </xf>
    <xf numFmtId="0" fontId="43" fillId="0" borderId="9" xfId="0" applyFont="1" applyBorder="1" applyAlignment="1">
      <alignment horizontal="center"/>
    </xf>
    <xf numFmtId="0" fontId="43" fillId="0" borderId="0" xfId="0" applyFont="1" applyAlignment="1">
      <alignment horizontal="center"/>
    </xf>
    <xf numFmtId="0" fontId="43" fillId="0" borderId="10" xfId="0" applyFont="1" applyBorder="1" applyAlignment="1">
      <alignment horizontal="center"/>
    </xf>
  </cellXfs>
  <cellStyles count="8">
    <cellStyle name="Millares" xfId="7" builtinId="3"/>
    <cellStyle name="Millares 2" xfId="1"/>
    <cellStyle name="Millares 3" xfId="5"/>
    <cellStyle name="Normal" xfId="0" builtinId="0"/>
    <cellStyle name="Normal 2" xfId="2"/>
    <cellStyle name="Normal 2 2" xfId="3"/>
    <cellStyle name="Normal 3" xfId="4"/>
    <cellStyle name="Normal 4" xfId="6"/>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theme="1"/>
        <name val="Calibri"/>
        <scheme val="minor"/>
      </font>
      <numFmt numFmtId="3" formatCode="#,##0"/>
      <fill>
        <patternFill patternType="solid">
          <fgColor theme="4" tint="0.79998168889431442"/>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1</xdr:colOff>
      <xdr:row>0</xdr:row>
      <xdr:rowOff>89529</xdr:rowOff>
    </xdr:from>
    <xdr:to>
      <xdr:col>4</xdr:col>
      <xdr:colOff>83344</xdr:colOff>
      <xdr:row>4</xdr:row>
      <xdr:rowOff>107155</xdr:rowOff>
    </xdr:to>
    <xdr:pic>
      <xdr:nvPicPr>
        <xdr:cNvPr id="22" name="Imagen 21">
          <a:extLst>
            <a:ext uri="{FF2B5EF4-FFF2-40B4-BE49-F238E27FC236}">
              <a16:creationId xmlns=""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89529"/>
          <a:ext cx="1631156" cy="827251"/>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67469</xdr:colOff>
      <xdr:row>0</xdr:row>
      <xdr:rowOff>111125</xdr:rowOff>
    </xdr:from>
    <xdr:to>
      <xdr:col>4</xdr:col>
      <xdr:colOff>87312</xdr:colOff>
      <xdr:row>3</xdr:row>
      <xdr:rowOff>166687</xdr:rowOff>
    </xdr:to>
    <xdr:pic>
      <xdr:nvPicPr>
        <xdr:cNvPr id="19" name="Imagen 18">
          <a:extLst>
            <a:ext uri="{FF2B5EF4-FFF2-40B4-BE49-F238E27FC236}">
              <a16:creationId xmlns="" xmlns:a16="http://schemas.microsoft.com/office/drawing/2014/main" id="{00000000-0008-0000-05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69" y="111125"/>
          <a:ext cx="1408906" cy="650875"/>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76200</xdr:rowOff>
    </xdr:from>
    <xdr:to>
      <xdr:col>2</xdr:col>
      <xdr:colOff>323850</xdr:colOff>
      <xdr:row>4</xdr:row>
      <xdr:rowOff>38100</xdr:rowOff>
    </xdr:to>
    <xdr:pic>
      <xdr:nvPicPr>
        <xdr:cNvPr id="3" name="Imagen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 y="76200"/>
          <a:ext cx="1057275" cy="6762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1314450</xdr:colOff>
      <xdr:row>4</xdr:row>
      <xdr:rowOff>19050</xdr:rowOff>
    </xdr:to>
    <xdr:pic>
      <xdr:nvPicPr>
        <xdr:cNvPr id="2" name="Imagen 1">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28575"/>
          <a:ext cx="11049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47624</xdr:colOff>
      <xdr:row>0</xdr:row>
      <xdr:rowOff>38101</xdr:rowOff>
    </xdr:from>
    <xdr:to>
      <xdr:col>7</xdr:col>
      <xdr:colOff>447675</xdr:colOff>
      <xdr:row>4</xdr:row>
      <xdr:rowOff>1</xdr:rowOff>
    </xdr:to>
    <xdr:pic>
      <xdr:nvPicPr>
        <xdr:cNvPr id="4" name="Imagen 3">
          <a:extLst>
            <a:ext uri="{FF2B5EF4-FFF2-40B4-BE49-F238E27FC236}">
              <a16:creationId xmlns=""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4" y="38101"/>
          <a:ext cx="1657351" cy="742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Kelvin%20Segura\Downloads\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Kelvin%20Segura\Downloads\Users\sns2\Desktop\Carpeta%20Taller%20POA%202019%20SRS-GAS-CEAS\Matriz%20POA%202019%20SRS-SN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Actividad%20POA%2023\POA-2023\28.%20Matriz%20POA%20CEAS%202023%20Hospital%20Dr.%20Francisco%20E.%20Moscoso%20Puello%20VFA%202.23.03.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 val="28"/>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id="1" name="Tabla1" displayName="Tabla1" ref="B7:N252" headerRowDxfId="28" dataDxfId="27" totalsRowDxfId="26">
  <autoFilter ref="B7:N252"/>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calculatedColumnFormula>IF(Tabla1[[#This Row],[Código_Actividad]]="","",'[2]Formulario PPGR1'!#REF!)</calculatedColumnFormula>
    </tableColumn>
    <tableColumn id="15" name="SRS" dataDxfId="21" totalsRowDxfId="20">
      <calculatedColumnFormula>IF(Tabla1[[#This Row],[Código_Actividad]]="","",'[2]Formulario PPGR1'!#REF!)</calculatedColumnFormula>
    </tableColumn>
    <tableColumn id="16" name="AREA" dataDxfId="19" totalsRowDxfId="18">
      <calculatedColumnFormula>IF(Tabla1[[#This Row],[Código_Actividad]]="","",'[2]Formulario PPGR1'!#REF!)</calculatedColumnFormula>
    </tableColumn>
    <tableColumn id="17" name="TIPO" dataDxfId="17" totalsRowDxfId="16">
      <calculatedColumnFormula>IF(Tabla1[[#This Row],[Código_Actividad]]="","",'[2]Formulario PPGR1'!#REF!)</calculatedColumnFormula>
    </tableColumn>
    <tableColumn id="1" name="Código_Actividad" totalsRowLabel="Total" dataDxfId="15" totalsRowDxfId="14"/>
    <tableColumn id="3" name="Insumos" dataDxfId="13" totalsRowDxfId="12"/>
    <tableColumn id="4" name="Unidad de Medida" dataDxfId="11" totalsRowDxfId="10"/>
    <tableColumn id="5" name="Cantidad de Insumos" dataDxfId="9" totalsRowDxfId="8"/>
    <tableColumn id="6" name="Precio Unitario" dataDxfId="7" totalsRowDxfId="6"/>
    <tableColumn id="7" name="Valor Total" totalsRowFunction="sum" dataDxfId="5" totalsRowDxfId="4">
      <calculatedColumnFormula>+[3]!Tabla1[[#This Row],[Precio Unitario]]*[3]!Tabla1[[#This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D2" sqref="D2"/>
    </sheetView>
  </sheetViews>
  <sheetFormatPr baseColWidth="10" defaultColWidth="9.140625" defaultRowHeight="12.75" x14ac:dyDescent="0.2"/>
  <sheetData>
    <row r="2" spans="2:7" x14ac:dyDescent="0.2">
      <c r="B2" s="239" t="s">
        <v>931</v>
      </c>
      <c r="C2" s="239"/>
      <c r="D2" s="239"/>
      <c r="E2" s="239" t="s">
        <v>888</v>
      </c>
      <c r="F2" s="239" t="s">
        <v>911</v>
      </c>
      <c r="G2" s="239"/>
    </row>
    <row r="3" spans="2:7" x14ac:dyDescent="0.2">
      <c r="B3" s="239" t="s">
        <v>932</v>
      </c>
      <c r="C3" s="239"/>
      <c r="D3" s="239"/>
      <c r="E3" s="239" t="s">
        <v>889</v>
      </c>
      <c r="F3" s="239" t="s">
        <v>912</v>
      </c>
      <c r="G3" s="239"/>
    </row>
    <row r="4" spans="2:7" x14ac:dyDescent="0.2">
      <c r="B4" s="239" t="s">
        <v>933</v>
      </c>
      <c r="C4" s="239"/>
      <c r="D4" s="239"/>
      <c r="E4" s="239" t="s">
        <v>890</v>
      </c>
      <c r="F4" s="239" t="s">
        <v>913</v>
      </c>
      <c r="G4" s="239"/>
    </row>
    <row r="5" spans="2:7" x14ac:dyDescent="0.2">
      <c r="B5" s="239" t="s">
        <v>934</v>
      </c>
      <c r="C5" s="239"/>
      <c r="D5" s="239"/>
      <c r="E5" s="239" t="s">
        <v>891</v>
      </c>
      <c r="F5" s="239" t="s">
        <v>914</v>
      </c>
      <c r="G5" s="239"/>
    </row>
    <row r="6" spans="2:7" x14ac:dyDescent="0.2">
      <c r="B6" s="239" t="s">
        <v>935</v>
      </c>
      <c r="C6" s="239"/>
      <c r="D6" s="239"/>
      <c r="E6" s="239" t="s">
        <v>892</v>
      </c>
      <c r="F6" s="239" t="s">
        <v>915</v>
      </c>
      <c r="G6" s="239"/>
    </row>
    <row r="7" spans="2:7" x14ac:dyDescent="0.2">
      <c r="B7" s="239" t="s">
        <v>936</v>
      </c>
      <c r="C7" s="239"/>
      <c r="D7" s="239"/>
      <c r="E7" s="239" t="s">
        <v>893</v>
      </c>
      <c r="F7" s="239" t="s">
        <v>916</v>
      </c>
      <c r="G7" s="239"/>
    </row>
    <row r="8" spans="2:7" x14ac:dyDescent="0.2">
      <c r="B8" s="239" t="s">
        <v>937</v>
      </c>
      <c r="C8" s="239"/>
      <c r="D8" s="239"/>
      <c r="E8" s="239" t="s">
        <v>894</v>
      </c>
      <c r="F8" s="239" t="s">
        <v>917</v>
      </c>
      <c r="G8" s="239"/>
    </row>
    <row r="9" spans="2:7" x14ac:dyDescent="0.2">
      <c r="B9" s="239" t="s">
        <v>938</v>
      </c>
      <c r="C9" s="239"/>
      <c r="D9" s="239"/>
      <c r="E9" s="239" t="s">
        <v>895</v>
      </c>
      <c r="F9" s="239" t="s">
        <v>918</v>
      </c>
      <c r="G9" s="239"/>
    </row>
    <row r="10" spans="2:7" x14ac:dyDescent="0.2">
      <c r="B10" s="239" t="s">
        <v>939</v>
      </c>
      <c r="C10" s="239"/>
      <c r="D10" s="239"/>
      <c r="E10" s="239" t="s">
        <v>896</v>
      </c>
      <c r="F10" s="239" t="s">
        <v>919</v>
      </c>
      <c r="G10" s="239"/>
    </row>
    <row r="11" spans="2:7" x14ac:dyDescent="0.2">
      <c r="B11" s="239" t="s">
        <v>940</v>
      </c>
      <c r="C11" s="239"/>
      <c r="D11" s="239"/>
      <c r="E11" s="239" t="s">
        <v>897</v>
      </c>
      <c r="F11" s="239" t="s">
        <v>920</v>
      </c>
      <c r="G11" s="239"/>
    </row>
    <row r="12" spans="2:7" x14ac:dyDescent="0.2">
      <c r="B12" s="239"/>
      <c r="C12" s="239"/>
      <c r="D12" s="239"/>
      <c r="E12" s="239" t="s">
        <v>898</v>
      </c>
      <c r="F12" s="239" t="s">
        <v>921</v>
      </c>
      <c r="G12" s="239"/>
    </row>
    <row r="13" spans="2:7" x14ac:dyDescent="0.2">
      <c r="B13" s="239"/>
      <c r="C13" s="239"/>
      <c r="D13" s="239"/>
      <c r="E13" s="239" t="s">
        <v>899</v>
      </c>
      <c r="F13" s="239" t="s">
        <v>922</v>
      </c>
      <c r="G13" s="239"/>
    </row>
    <row r="14" spans="2:7" x14ac:dyDescent="0.2">
      <c r="B14" s="239"/>
      <c r="C14" s="239"/>
      <c r="D14" s="239"/>
      <c r="E14" s="239" t="s">
        <v>900</v>
      </c>
      <c r="F14" s="239" t="s">
        <v>923</v>
      </c>
      <c r="G14" s="239"/>
    </row>
    <row r="15" spans="2:7" x14ac:dyDescent="0.2">
      <c r="B15" s="239"/>
      <c r="C15" s="239"/>
      <c r="D15" s="239"/>
      <c r="E15" s="239" t="s">
        <v>901</v>
      </c>
      <c r="F15" s="239" t="s">
        <v>924</v>
      </c>
      <c r="G15" s="239"/>
    </row>
    <row r="16" spans="2:7" x14ac:dyDescent="0.2">
      <c r="B16" s="239"/>
      <c r="C16" s="239"/>
      <c r="D16" s="239"/>
      <c r="E16" s="239" t="s">
        <v>902</v>
      </c>
      <c r="F16" s="239" t="s">
        <v>925</v>
      </c>
      <c r="G16" s="239"/>
    </row>
    <row r="17" spans="2:7" x14ac:dyDescent="0.2">
      <c r="B17" s="239"/>
      <c r="C17" s="239"/>
      <c r="D17" s="239"/>
      <c r="E17" s="239" t="s">
        <v>903</v>
      </c>
      <c r="F17" s="239" t="s">
        <v>926</v>
      </c>
      <c r="G17" s="239"/>
    </row>
    <row r="18" spans="2:7" x14ac:dyDescent="0.2">
      <c r="B18" s="239"/>
      <c r="C18" s="239"/>
      <c r="D18" s="239"/>
      <c r="E18" s="239" t="s">
        <v>904</v>
      </c>
      <c r="F18" s="239" t="s">
        <v>927</v>
      </c>
      <c r="G18" s="239"/>
    </row>
    <row r="19" spans="2:7" x14ac:dyDescent="0.2">
      <c r="B19" s="239"/>
      <c r="C19" s="239"/>
      <c r="D19" s="239"/>
      <c r="E19" s="239" t="s">
        <v>178</v>
      </c>
      <c r="F19" s="239" t="s">
        <v>928</v>
      </c>
      <c r="G19" s="239"/>
    </row>
    <row r="20" spans="2:7" x14ac:dyDescent="0.2">
      <c r="B20" s="239"/>
      <c r="C20" s="239"/>
      <c r="D20" s="239"/>
      <c r="E20" s="239" t="s">
        <v>6</v>
      </c>
      <c r="F20" s="239" t="s">
        <v>929</v>
      </c>
      <c r="G20" s="239"/>
    </row>
    <row r="21" spans="2:7" x14ac:dyDescent="0.2">
      <c r="B21" s="239"/>
      <c r="C21" s="239"/>
      <c r="D21" s="239"/>
      <c r="E21" s="239"/>
      <c r="F21" s="239" t="s">
        <v>930</v>
      </c>
      <c r="G21" s="239"/>
    </row>
    <row r="22" spans="2:7" x14ac:dyDescent="0.2">
      <c r="B22" s="239"/>
      <c r="C22" s="239"/>
      <c r="D22" s="239"/>
      <c r="E22" s="239"/>
      <c r="F22" s="239"/>
      <c r="G22" s="23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88"/>
  <sheetViews>
    <sheetView showGridLines="0" tabSelected="1" zoomScale="80" zoomScaleNormal="80" workbookViewId="0">
      <selection activeCell="F7" sqref="F7:O7"/>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16" width="12.42578125" style="50" bestFit="1" customWidth="1"/>
    <col min="17" max="44" width="11.42578125" style="50"/>
    <col min="45" max="16384" width="11.42578125" style="1"/>
  </cols>
  <sheetData>
    <row r="1" spans="1:15" ht="15.75" customHeight="1" x14ac:dyDescent="0.2">
      <c r="A1" s="419" t="e">
        <f>+#REF!</f>
        <v>#REF!</v>
      </c>
      <c r="B1" s="420"/>
      <c r="C1" s="420"/>
      <c r="D1" s="420"/>
      <c r="E1" s="420"/>
      <c r="F1" s="420"/>
      <c r="G1" s="420"/>
      <c r="H1" s="420"/>
      <c r="I1" s="420"/>
      <c r="J1" s="420"/>
      <c r="K1" s="420"/>
      <c r="L1" s="420"/>
      <c r="M1" s="420"/>
      <c r="N1" s="420"/>
      <c r="O1" s="421"/>
    </row>
    <row r="2" spans="1:15" ht="15.75" customHeight="1" x14ac:dyDescent="0.35">
      <c r="A2" s="441" t="s">
        <v>245</v>
      </c>
      <c r="B2" s="442"/>
      <c r="C2" s="442"/>
      <c r="D2" s="442"/>
      <c r="E2" s="442"/>
      <c r="F2" s="442"/>
      <c r="G2" s="442"/>
      <c r="H2" s="442"/>
      <c r="I2" s="442"/>
      <c r="J2" s="442"/>
      <c r="K2" s="442"/>
      <c r="L2" s="442"/>
      <c r="M2" s="442"/>
      <c r="N2" s="442"/>
      <c r="O2" s="443"/>
    </row>
    <row r="3" spans="1:15" ht="15.75" customHeight="1" x14ac:dyDescent="0.3">
      <c r="A3" s="438" t="s">
        <v>246</v>
      </c>
      <c r="B3" s="439"/>
      <c r="C3" s="439"/>
      <c r="D3" s="439"/>
      <c r="E3" s="439"/>
      <c r="F3" s="439"/>
      <c r="G3" s="439"/>
      <c r="H3" s="439"/>
      <c r="I3" s="439"/>
      <c r="J3" s="439"/>
      <c r="K3" s="439"/>
      <c r="L3" s="439"/>
      <c r="M3" s="439"/>
      <c r="N3" s="439"/>
      <c r="O3" s="440"/>
    </row>
    <row r="4" spans="1:15" ht="15.75" customHeight="1" x14ac:dyDescent="0.3">
      <c r="A4" s="438" t="s">
        <v>35</v>
      </c>
      <c r="B4" s="439"/>
      <c r="C4" s="439"/>
      <c r="D4" s="439"/>
      <c r="E4" s="439"/>
      <c r="F4" s="439"/>
      <c r="G4" s="439"/>
      <c r="H4" s="439"/>
      <c r="I4" s="439"/>
      <c r="J4" s="439"/>
      <c r="K4" s="439"/>
      <c r="L4" s="439"/>
      <c r="M4" s="439"/>
      <c r="N4" s="439"/>
      <c r="O4" s="440"/>
    </row>
    <row r="5" spans="1:15" ht="15.75" customHeight="1" x14ac:dyDescent="0.2">
      <c r="A5" s="416"/>
      <c r="B5" s="417"/>
      <c r="C5" s="417"/>
      <c r="D5" s="417"/>
      <c r="E5" s="417"/>
      <c r="F5" s="417"/>
      <c r="G5" s="417"/>
      <c r="H5" s="417"/>
      <c r="I5" s="417"/>
      <c r="J5" s="417"/>
      <c r="K5" s="417"/>
      <c r="L5" s="417"/>
      <c r="M5" s="417"/>
      <c r="N5" s="417"/>
      <c r="O5" s="426"/>
    </row>
    <row r="6" spans="1:15" ht="15.75" customHeight="1" x14ac:dyDescent="0.2">
      <c r="A6" s="5" t="s">
        <v>196</v>
      </c>
      <c r="B6" s="4"/>
      <c r="C6" s="4"/>
      <c r="D6" s="4"/>
      <c r="E6" s="4"/>
      <c r="F6" s="418" t="e">
        <f>+#REF!</f>
        <v>#REF!</v>
      </c>
      <c r="G6" s="418"/>
      <c r="H6" s="418"/>
      <c r="I6" s="418"/>
      <c r="J6" s="418"/>
      <c r="K6" s="418"/>
      <c r="L6" s="418"/>
      <c r="M6" s="418"/>
      <c r="N6" s="418"/>
      <c r="O6" s="427"/>
    </row>
    <row r="7" spans="1:15" ht="15.75" customHeight="1" x14ac:dyDescent="0.2">
      <c r="A7" s="8" t="s">
        <v>195</v>
      </c>
      <c r="B7" s="9"/>
      <c r="C7" s="9"/>
      <c r="D7" s="6"/>
      <c r="E7" s="9"/>
      <c r="F7" s="428" t="e">
        <f>+#REF!</f>
        <v>#REF!</v>
      </c>
      <c r="G7" s="428"/>
      <c r="H7" s="428"/>
      <c r="I7" s="428"/>
      <c r="J7" s="428"/>
      <c r="K7" s="428"/>
      <c r="L7" s="428"/>
      <c r="M7" s="428"/>
      <c r="N7" s="428"/>
      <c r="O7" s="429"/>
    </row>
    <row r="8" spans="1:15" ht="15.75" customHeight="1" x14ac:dyDescent="0.2">
      <c r="A8" s="12" t="s">
        <v>29</v>
      </c>
      <c r="B8" s="13"/>
      <c r="C8" s="13"/>
      <c r="D8" s="13"/>
      <c r="E8" s="13"/>
      <c r="F8" s="13"/>
      <c r="G8" s="13"/>
      <c r="H8" s="13"/>
      <c r="I8" s="13"/>
      <c r="J8" s="13"/>
      <c r="K8" s="13"/>
      <c r="L8" s="13"/>
      <c r="M8" s="13"/>
      <c r="N8" s="13"/>
      <c r="O8" s="14"/>
    </row>
    <row r="9" spans="1:15" ht="13.5" x14ac:dyDescent="0.25">
      <c r="A9" s="32" t="s">
        <v>194</v>
      </c>
      <c r="B9" s="3"/>
      <c r="C9" s="3"/>
      <c r="D9" s="3"/>
      <c r="E9" s="33"/>
      <c r="F9" s="34"/>
      <c r="G9" s="46">
        <f>+PPNE3!F16</f>
        <v>75000000</v>
      </c>
      <c r="H9" s="31"/>
      <c r="I9" s="31"/>
      <c r="J9" s="31"/>
      <c r="K9" s="31"/>
      <c r="L9" s="31"/>
      <c r="M9" s="31"/>
      <c r="N9" s="31"/>
      <c r="O9" s="35"/>
    </row>
    <row r="10" spans="1:15" ht="13.5" x14ac:dyDescent="0.25">
      <c r="A10" s="32" t="s">
        <v>25</v>
      </c>
      <c r="B10" s="3"/>
      <c r="C10" s="3"/>
      <c r="D10" s="3"/>
      <c r="E10" s="33"/>
      <c r="F10" s="34"/>
      <c r="G10" s="46">
        <f>+PPNE3!F25</f>
        <v>169433082.68000001</v>
      </c>
      <c r="H10" s="31"/>
      <c r="I10" s="31"/>
      <c r="J10" s="31"/>
      <c r="K10" s="31"/>
      <c r="L10" s="31"/>
      <c r="M10" s="31"/>
      <c r="N10" s="31"/>
      <c r="O10" s="35"/>
    </row>
    <row r="11" spans="1:15" ht="13.5" x14ac:dyDescent="0.25">
      <c r="A11" s="32" t="s">
        <v>252</v>
      </c>
      <c r="B11" s="3"/>
      <c r="C11" s="3"/>
      <c r="D11" s="3"/>
      <c r="E11" s="33"/>
      <c r="F11" s="34"/>
      <c r="G11" s="46">
        <f>+PPNE3!F15</f>
        <v>67230050</v>
      </c>
      <c r="H11" s="31"/>
      <c r="I11" s="31"/>
      <c r="J11" s="31"/>
      <c r="K11" s="31"/>
      <c r="L11" s="31"/>
      <c r="M11" s="31"/>
      <c r="N11" s="31"/>
      <c r="O11" s="35"/>
    </row>
    <row r="12" spans="1:15" ht="13.5" x14ac:dyDescent="0.25">
      <c r="A12" s="32" t="s">
        <v>26</v>
      </c>
      <c r="B12" s="3"/>
      <c r="C12" s="3"/>
      <c r="D12" s="3"/>
      <c r="E12" s="33"/>
      <c r="F12" s="34"/>
      <c r="G12" s="46">
        <f>+PPNE3!F9+PPNE3!F17+PPNE3!F21+PPNE3!F22</f>
        <v>5230159.12</v>
      </c>
      <c r="H12" s="31"/>
      <c r="I12" s="31"/>
      <c r="J12" s="31"/>
      <c r="K12" s="31"/>
      <c r="L12" s="31"/>
      <c r="M12" s="31"/>
      <c r="N12" s="31"/>
      <c r="O12" s="35"/>
    </row>
    <row r="13" spans="1:15" ht="13.5" x14ac:dyDescent="0.25">
      <c r="A13" s="36" t="s">
        <v>34</v>
      </c>
      <c r="B13" s="3"/>
      <c r="C13" s="3"/>
      <c r="D13" s="3"/>
      <c r="E13" s="33"/>
      <c r="F13" s="34"/>
      <c r="G13" s="47">
        <f>+PPNE3!F18</f>
        <v>0</v>
      </c>
      <c r="H13" s="31"/>
      <c r="I13" s="31"/>
      <c r="J13" s="31"/>
      <c r="K13" s="31"/>
      <c r="L13" s="31"/>
      <c r="M13" s="31"/>
      <c r="N13" s="31"/>
      <c r="O13" s="35"/>
    </row>
    <row r="14" spans="1:15" ht="14.25" thickBot="1" x14ac:dyDescent="0.3">
      <c r="A14" s="24" t="s">
        <v>45</v>
      </c>
      <c r="B14" s="25"/>
      <c r="C14" s="25"/>
      <c r="D14" s="25"/>
      <c r="E14" s="26"/>
      <c r="F14" s="27"/>
      <c r="G14" s="28">
        <f>SUM(G9:G13)</f>
        <v>316893291.80000001</v>
      </c>
      <c r="H14" s="29"/>
      <c r="I14" s="29"/>
      <c r="J14" s="29"/>
      <c r="K14" s="29"/>
      <c r="L14" s="29"/>
      <c r="M14" s="29"/>
      <c r="N14" s="29"/>
      <c r="O14" s="30"/>
    </row>
    <row r="15" spans="1:15" ht="15.75" customHeight="1" thickTop="1" x14ac:dyDescent="0.2">
      <c r="A15" s="15" t="s">
        <v>30</v>
      </c>
      <c r="B15" s="10"/>
      <c r="C15" s="10"/>
      <c r="D15" s="10"/>
      <c r="E15" s="10"/>
      <c r="F15" s="10"/>
      <c r="G15" s="10"/>
      <c r="H15" s="10"/>
      <c r="I15" s="10"/>
      <c r="J15" s="10"/>
      <c r="K15" s="10"/>
      <c r="L15" s="10"/>
      <c r="M15" s="10"/>
      <c r="N15" s="10"/>
      <c r="O15" s="16"/>
    </row>
    <row r="16" spans="1:15" ht="19.5" customHeight="1" x14ac:dyDescent="0.2">
      <c r="A16" s="437" t="s">
        <v>46</v>
      </c>
      <c r="B16" s="437" t="s">
        <v>31</v>
      </c>
      <c r="C16" s="437" t="s">
        <v>4</v>
      </c>
      <c r="D16" s="437" t="s">
        <v>32</v>
      </c>
      <c r="E16" s="437" t="s">
        <v>8</v>
      </c>
      <c r="F16" s="431" t="s">
        <v>36</v>
      </c>
      <c r="G16" s="430" t="s">
        <v>37</v>
      </c>
      <c r="H16" s="430" t="s">
        <v>38</v>
      </c>
      <c r="I16" s="435" t="s">
        <v>39</v>
      </c>
      <c r="J16" s="436" t="s">
        <v>43</v>
      </c>
      <c r="K16" s="436"/>
      <c r="L16" s="430" t="s">
        <v>44</v>
      </c>
      <c r="M16" s="430"/>
      <c r="N16" s="433" t="s">
        <v>206</v>
      </c>
      <c r="O16" s="433" t="s">
        <v>7</v>
      </c>
    </row>
    <row r="17" spans="1:16" ht="44.25" customHeight="1" x14ac:dyDescent="0.2">
      <c r="A17" s="437"/>
      <c r="B17" s="437"/>
      <c r="C17" s="437"/>
      <c r="D17" s="437"/>
      <c r="E17" s="437"/>
      <c r="F17" s="432"/>
      <c r="G17" s="430"/>
      <c r="H17" s="430"/>
      <c r="I17" s="435"/>
      <c r="J17" s="11" t="s">
        <v>40</v>
      </c>
      <c r="K17" s="11" t="s">
        <v>41</v>
      </c>
      <c r="L17" s="11" t="s">
        <v>24</v>
      </c>
      <c r="M17" s="11" t="s">
        <v>42</v>
      </c>
      <c r="N17" s="434"/>
      <c r="O17" s="434"/>
    </row>
    <row r="18" spans="1:16" ht="13.5" customHeight="1" x14ac:dyDescent="0.2">
      <c r="A18" s="271">
        <v>2</v>
      </c>
      <c r="B18" s="272"/>
      <c r="C18" s="272"/>
      <c r="D18" s="272"/>
      <c r="E18" s="272"/>
      <c r="F18" s="273" t="s">
        <v>5</v>
      </c>
      <c r="G18" s="21">
        <f>+G19+G67+G171+G255+G272+G325</f>
        <v>45449362.330000006</v>
      </c>
      <c r="H18" s="21">
        <f t="shared" ref="H18:O18" si="0">+H19+H67+H171+H255+H272+H325</f>
        <v>49562279.109999999</v>
      </c>
      <c r="I18" s="21">
        <f t="shared" si="0"/>
        <v>77424704.430000007</v>
      </c>
      <c r="J18" s="21">
        <f t="shared" si="0"/>
        <v>43973162.730000004</v>
      </c>
      <c r="K18" s="21">
        <f t="shared" si="0"/>
        <v>24052445.219999999</v>
      </c>
      <c r="L18" s="21">
        <f t="shared" si="0"/>
        <v>13626778.560000001</v>
      </c>
      <c r="M18" s="21">
        <f>+M19+M67+M171+M255+M272+M325</f>
        <v>52641717.280000009</v>
      </c>
      <c r="N18" s="21">
        <f>+N19+N67+N171+N255+N272+N325</f>
        <v>316893291.78000003</v>
      </c>
      <c r="O18" s="21">
        <f t="shared" si="0"/>
        <v>124.05988294410841</v>
      </c>
      <c r="P18" s="390"/>
    </row>
    <row r="19" spans="1:16" ht="12.75" x14ac:dyDescent="0.2">
      <c r="A19" s="274">
        <v>2</v>
      </c>
      <c r="B19" s="275">
        <v>1</v>
      </c>
      <c r="C19" s="276"/>
      <c r="D19" s="276"/>
      <c r="E19" s="276"/>
      <c r="F19" s="277" t="s">
        <v>207</v>
      </c>
      <c r="G19" s="23">
        <f>+G20+G42+G54+G58</f>
        <v>9688778.1400000006</v>
      </c>
      <c r="H19" s="23">
        <f t="shared" ref="H19:O19" si="1">+H20+H42+H54+H58</f>
        <v>15429296.27</v>
      </c>
      <c r="I19" s="23">
        <f t="shared" si="1"/>
        <v>23644296.59</v>
      </c>
      <c r="J19" s="23">
        <f t="shared" si="1"/>
        <v>11744852.15</v>
      </c>
      <c r="K19" s="23">
        <f t="shared" si="1"/>
        <v>13218629.93</v>
      </c>
      <c r="L19" s="23">
        <f t="shared" si="1"/>
        <v>2792963.27</v>
      </c>
      <c r="M19" s="23">
        <f t="shared" si="1"/>
        <v>31822374.43</v>
      </c>
      <c r="N19" s="23">
        <f t="shared" si="1"/>
        <v>108341190.78</v>
      </c>
      <c r="O19" s="23">
        <f t="shared" si="1"/>
        <v>34.188540303723052</v>
      </c>
    </row>
    <row r="20" spans="1:16" ht="12.75" x14ac:dyDescent="0.2">
      <c r="A20" s="278">
        <v>2</v>
      </c>
      <c r="B20" s="279">
        <v>1</v>
      </c>
      <c r="C20" s="279">
        <v>1</v>
      </c>
      <c r="D20" s="279"/>
      <c r="E20" s="279"/>
      <c r="F20" s="280" t="s">
        <v>47</v>
      </c>
      <c r="G20" s="22">
        <f>+G21+G26+G33+G35+G37</f>
        <v>9688778.1400000006</v>
      </c>
      <c r="H20" s="22">
        <f t="shared" ref="H20:N20" si="2">+H21+H26+H33+H35+H37</f>
        <v>12636333</v>
      </c>
      <c r="I20" s="22">
        <f t="shared" si="2"/>
        <v>20851333.32</v>
      </c>
      <c r="J20" s="22">
        <f t="shared" si="2"/>
        <v>8951888.8800000008</v>
      </c>
      <c r="K20" s="22">
        <f t="shared" si="2"/>
        <v>10425666.66</v>
      </c>
      <c r="L20" s="22">
        <f t="shared" si="2"/>
        <v>0</v>
      </c>
      <c r="M20" s="22">
        <f t="shared" si="2"/>
        <v>24645000</v>
      </c>
      <c r="N20" s="22">
        <f t="shared" si="2"/>
        <v>87199000</v>
      </c>
      <c r="O20" s="22">
        <f>+O21+O26+O33+O35+O37</f>
        <v>27.516833666689614</v>
      </c>
    </row>
    <row r="21" spans="1:16" ht="12.75" x14ac:dyDescent="0.2">
      <c r="A21" s="281">
        <v>2</v>
      </c>
      <c r="B21" s="282">
        <v>1</v>
      </c>
      <c r="C21" s="282">
        <v>1</v>
      </c>
      <c r="D21" s="282">
        <v>1</v>
      </c>
      <c r="E21" s="282"/>
      <c r="F21" s="283" t="s">
        <v>48</v>
      </c>
      <c r="G21" s="20">
        <f>SUM(G22:G25)</f>
        <v>9688778.1400000006</v>
      </c>
      <c r="H21" s="20">
        <f t="shared" ref="H21:M21" si="3">SUM(H22:H25)</f>
        <v>12636333</v>
      </c>
      <c r="I21" s="20">
        <f t="shared" si="3"/>
        <v>20851333.32</v>
      </c>
      <c r="J21" s="20">
        <f t="shared" si="3"/>
        <v>8951888.8800000008</v>
      </c>
      <c r="K21" s="20">
        <f t="shared" si="3"/>
        <v>10425666.66</v>
      </c>
      <c r="L21" s="20">
        <f t="shared" si="3"/>
        <v>0</v>
      </c>
      <c r="M21" s="20">
        <f t="shared" si="3"/>
        <v>24645000</v>
      </c>
      <c r="N21" s="20">
        <f>SUM(N22:N25)</f>
        <v>87199000</v>
      </c>
      <c r="O21" s="44">
        <f>SUM(O22:O25)</f>
        <v>27.516833666689614</v>
      </c>
    </row>
    <row r="22" spans="1:16" ht="12.75" x14ac:dyDescent="0.2">
      <c r="A22" s="284">
        <v>2</v>
      </c>
      <c r="B22" s="285">
        <v>1</v>
      </c>
      <c r="C22" s="285">
        <v>1</v>
      </c>
      <c r="D22" s="285">
        <v>1</v>
      </c>
      <c r="E22" s="285" t="s">
        <v>184</v>
      </c>
      <c r="F22" s="286" t="s">
        <v>208</v>
      </c>
      <c r="G22" s="17">
        <v>8215000</v>
      </c>
      <c r="H22" s="17">
        <v>8215000</v>
      </c>
      <c r="I22" s="17">
        <v>16430000</v>
      </c>
      <c r="J22" s="17">
        <v>8215000</v>
      </c>
      <c r="K22" s="17">
        <v>8215000</v>
      </c>
      <c r="L22" s="17"/>
      <c r="M22" s="17">
        <v>24645000</v>
      </c>
      <c r="N22" s="302">
        <f t="shared" ref="N22:N41" si="4">SUBTOTAL(9,G22:M22)</f>
        <v>73935000</v>
      </c>
      <c r="O22" s="305">
        <f t="shared" ref="O22:O32" si="5">IFERROR(N22/$N$18*100,"0.00")</f>
        <v>23.331197572755382</v>
      </c>
    </row>
    <row r="23" spans="1:16" ht="12.75" x14ac:dyDescent="0.2">
      <c r="A23" s="284">
        <v>2</v>
      </c>
      <c r="B23" s="285">
        <v>1</v>
      </c>
      <c r="C23" s="285">
        <v>1</v>
      </c>
      <c r="D23" s="285">
        <v>1</v>
      </c>
      <c r="E23" s="285" t="s">
        <v>185</v>
      </c>
      <c r="F23" s="287" t="s">
        <v>49</v>
      </c>
      <c r="G23" s="17">
        <v>1473778.14</v>
      </c>
      <c r="H23" s="17">
        <v>4421333</v>
      </c>
      <c r="I23" s="17">
        <v>4421333.32</v>
      </c>
      <c r="J23" s="17">
        <v>736888.88</v>
      </c>
      <c r="K23" s="17">
        <v>2210666.66</v>
      </c>
      <c r="L23" s="17"/>
      <c r="M23" s="17"/>
      <c r="N23" s="302">
        <f t="shared" si="4"/>
        <v>13264000.000000002</v>
      </c>
      <c r="O23" s="305">
        <f t="shared" si="5"/>
        <v>4.1856360939342325</v>
      </c>
    </row>
    <row r="24" spans="1:16" ht="12.75" x14ac:dyDescent="0.2">
      <c r="A24" s="284">
        <v>2</v>
      </c>
      <c r="B24" s="285">
        <v>1</v>
      </c>
      <c r="C24" s="285">
        <v>1</v>
      </c>
      <c r="D24" s="285">
        <v>1</v>
      </c>
      <c r="E24" s="285" t="s">
        <v>190</v>
      </c>
      <c r="F24" s="287" t="s">
        <v>50</v>
      </c>
      <c r="G24" s="17"/>
      <c r="H24" s="17"/>
      <c r="I24" s="17"/>
      <c r="J24" s="17"/>
      <c r="K24" s="17"/>
      <c r="L24" s="17"/>
      <c r="M24" s="17"/>
      <c r="N24" s="302">
        <f t="shared" si="4"/>
        <v>0</v>
      </c>
      <c r="O24" s="305">
        <f t="shared" si="5"/>
        <v>0</v>
      </c>
    </row>
    <row r="25" spans="1:16" ht="12.75" x14ac:dyDescent="0.2">
      <c r="A25" s="284">
        <v>2</v>
      </c>
      <c r="B25" s="285">
        <v>1</v>
      </c>
      <c r="C25" s="285">
        <v>1</v>
      </c>
      <c r="D25" s="285">
        <v>1</v>
      </c>
      <c r="E25" s="285" t="s">
        <v>209</v>
      </c>
      <c r="F25" s="287" t="s">
        <v>210</v>
      </c>
      <c r="G25" s="17"/>
      <c r="H25" s="17"/>
      <c r="I25" s="17"/>
      <c r="J25" s="17"/>
      <c r="K25" s="17"/>
      <c r="L25" s="17"/>
      <c r="M25" s="17"/>
      <c r="N25" s="302">
        <f t="shared" si="4"/>
        <v>0</v>
      </c>
      <c r="O25" s="305">
        <f t="shared" si="5"/>
        <v>0</v>
      </c>
    </row>
    <row r="26" spans="1:16" ht="12.75" x14ac:dyDescent="0.2">
      <c r="A26" s="281">
        <v>2</v>
      </c>
      <c r="B26" s="282">
        <v>1</v>
      </c>
      <c r="C26" s="282">
        <v>1</v>
      </c>
      <c r="D26" s="282">
        <v>2</v>
      </c>
      <c r="E26" s="282"/>
      <c r="F26" s="283" t="s">
        <v>51</v>
      </c>
      <c r="G26" s="20">
        <f t="shared" ref="G26:O26" si="6">SUM(G27:G32)</f>
        <v>0</v>
      </c>
      <c r="H26" s="20">
        <f t="shared" si="6"/>
        <v>0</v>
      </c>
      <c r="I26" s="20">
        <f t="shared" si="6"/>
        <v>0</v>
      </c>
      <c r="J26" s="20">
        <f t="shared" si="6"/>
        <v>0</v>
      </c>
      <c r="K26" s="20">
        <f t="shared" si="6"/>
        <v>0</v>
      </c>
      <c r="L26" s="20">
        <f t="shared" si="6"/>
        <v>0</v>
      </c>
      <c r="M26" s="20">
        <f t="shared" si="6"/>
        <v>0</v>
      </c>
      <c r="N26" s="20">
        <f t="shared" si="6"/>
        <v>0</v>
      </c>
      <c r="O26" s="44">
        <f t="shared" si="6"/>
        <v>0</v>
      </c>
    </row>
    <row r="27" spans="1:16" ht="12.75" x14ac:dyDescent="0.2">
      <c r="A27" s="284">
        <v>2</v>
      </c>
      <c r="B27" s="285">
        <v>1</v>
      </c>
      <c r="C27" s="285">
        <v>1</v>
      </c>
      <c r="D27" s="285">
        <v>2</v>
      </c>
      <c r="E27" s="285" t="s">
        <v>186</v>
      </c>
      <c r="F27" s="287" t="s">
        <v>22</v>
      </c>
      <c r="G27" s="17"/>
      <c r="H27" s="17"/>
      <c r="I27" s="17"/>
      <c r="J27" s="17"/>
      <c r="K27" s="17"/>
      <c r="L27" s="17"/>
      <c r="M27" s="17"/>
      <c r="N27" s="303">
        <f t="shared" si="4"/>
        <v>0</v>
      </c>
      <c r="O27" s="305">
        <f t="shared" si="5"/>
        <v>0</v>
      </c>
    </row>
    <row r="28" spans="1:16" ht="12.75" x14ac:dyDescent="0.2">
      <c r="A28" s="284">
        <v>2</v>
      </c>
      <c r="B28" s="285">
        <v>1</v>
      </c>
      <c r="C28" s="285">
        <v>1</v>
      </c>
      <c r="D28" s="285">
        <v>2</v>
      </c>
      <c r="E28" s="285" t="s">
        <v>190</v>
      </c>
      <c r="F28" s="287" t="s">
        <v>52</v>
      </c>
      <c r="G28" s="17"/>
      <c r="H28" s="17"/>
      <c r="I28" s="17"/>
      <c r="J28" s="17"/>
      <c r="K28" s="17"/>
      <c r="L28" s="17"/>
      <c r="M28" s="17"/>
      <c r="N28" s="303">
        <f t="shared" si="4"/>
        <v>0</v>
      </c>
      <c r="O28" s="305">
        <f t="shared" si="5"/>
        <v>0</v>
      </c>
    </row>
    <row r="29" spans="1:16" ht="12.75" x14ac:dyDescent="0.2">
      <c r="A29" s="284">
        <v>2</v>
      </c>
      <c r="B29" s="285">
        <v>1</v>
      </c>
      <c r="C29" s="285">
        <v>1</v>
      </c>
      <c r="D29" s="285">
        <v>2</v>
      </c>
      <c r="E29" s="285" t="s">
        <v>209</v>
      </c>
      <c r="F29" s="287" t="s">
        <v>53</v>
      </c>
      <c r="G29" s="17"/>
      <c r="H29" s="17"/>
      <c r="I29" s="17"/>
      <c r="J29" s="17"/>
      <c r="K29" s="17"/>
      <c r="L29" s="17"/>
      <c r="M29" s="17"/>
      <c r="N29" s="303">
        <f t="shared" si="4"/>
        <v>0</v>
      </c>
      <c r="O29" s="305">
        <f t="shared" si="5"/>
        <v>0</v>
      </c>
    </row>
    <row r="30" spans="1:16" ht="12.75" x14ac:dyDescent="0.2">
      <c r="A30" s="284">
        <v>2</v>
      </c>
      <c r="B30" s="285">
        <v>1</v>
      </c>
      <c r="C30" s="285">
        <v>1</v>
      </c>
      <c r="D30" s="285">
        <v>2</v>
      </c>
      <c r="E30" s="285" t="s">
        <v>215</v>
      </c>
      <c r="F30" s="287" t="s">
        <v>959</v>
      </c>
      <c r="G30" s="17"/>
      <c r="H30" s="17"/>
      <c r="I30" s="17"/>
      <c r="J30" s="17"/>
      <c r="K30" s="17"/>
      <c r="L30" s="17"/>
      <c r="M30" s="17"/>
      <c r="N30" s="303">
        <f t="shared" si="4"/>
        <v>0</v>
      </c>
      <c r="O30" s="305">
        <f t="shared" si="5"/>
        <v>0</v>
      </c>
    </row>
    <row r="31" spans="1:16" ht="12.75" x14ac:dyDescent="0.2">
      <c r="A31" s="284">
        <v>2</v>
      </c>
      <c r="B31" s="285">
        <v>1</v>
      </c>
      <c r="C31" s="285">
        <v>1</v>
      </c>
      <c r="D31" s="285">
        <v>2</v>
      </c>
      <c r="E31" s="285" t="s">
        <v>216</v>
      </c>
      <c r="F31" s="287" t="s">
        <v>960</v>
      </c>
      <c r="G31" s="17"/>
      <c r="H31" s="17"/>
      <c r="I31" s="17"/>
      <c r="J31" s="17"/>
      <c r="K31" s="17"/>
      <c r="L31" s="17"/>
      <c r="M31" s="17"/>
      <c r="N31" s="303">
        <f t="shared" si="4"/>
        <v>0</v>
      </c>
      <c r="O31" s="305">
        <f t="shared" si="5"/>
        <v>0</v>
      </c>
    </row>
    <row r="32" spans="1:16" ht="12.75" x14ac:dyDescent="0.2">
      <c r="A32" s="284">
        <v>2</v>
      </c>
      <c r="B32" s="285">
        <v>1</v>
      </c>
      <c r="C32" s="285">
        <v>1</v>
      </c>
      <c r="D32" s="285">
        <v>2</v>
      </c>
      <c r="E32" s="285" t="s">
        <v>961</v>
      </c>
      <c r="F32" s="287" t="s">
        <v>962</v>
      </c>
      <c r="G32" s="17"/>
      <c r="H32" s="17"/>
      <c r="I32" s="17"/>
      <c r="J32" s="17"/>
      <c r="K32" s="17"/>
      <c r="L32" s="17"/>
      <c r="M32" s="17"/>
      <c r="N32" s="303">
        <f t="shared" si="4"/>
        <v>0</v>
      </c>
      <c r="O32" s="305">
        <f t="shared" si="5"/>
        <v>0</v>
      </c>
    </row>
    <row r="33" spans="1:15" ht="12.75" x14ac:dyDescent="0.2">
      <c r="A33" s="281">
        <v>2</v>
      </c>
      <c r="B33" s="282">
        <v>1</v>
      </c>
      <c r="C33" s="282">
        <v>1</v>
      </c>
      <c r="D33" s="282">
        <v>3</v>
      </c>
      <c r="E33" s="282"/>
      <c r="F33" s="283" t="s">
        <v>54</v>
      </c>
      <c r="G33" s="20">
        <f>G34</f>
        <v>0</v>
      </c>
      <c r="H33" s="20">
        <f t="shared" ref="H33:O33" si="7">H34</f>
        <v>0</v>
      </c>
      <c r="I33" s="20">
        <f t="shared" si="7"/>
        <v>0</v>
      </c>
      <c r="J33" s="20">
        <f t="shared" si="7"/>
        <v>0</v>
      </c>
      <c r="K33" s="20">
        <f t="shared" si="7"/>
        <v>0</v>
      </c>
      <c r="L33" s="20">
        <f t="shared" si="7"/>
        <v>0</v>
      </c>
      <c r="M33" s="20">
        <f t="shared" si="7"/>
        <v>0</v>
      </c>
      <c r="N33" s="20">
        <f t="shared" si="7"/>
        <v>0</v>
      </c>
      <c r="O33" s="44">
        <f t="shared" si="7"/>
        <v>0</v>
      </c>
    </row>
    <row r="34" spans="1:15" ht="12.75" x14ac:dyDescent="0.2">
      <c r="A34" s="284">
        <v>2</v>
      </c>
      <c r="B34" s="285">
        <v>1</v>
      </c>
      <c r="C34" s="285">
        <v>1</v>
      </c>
      <c r="D34" s="285">
        <v>3</v>
      </c>
      <c r="E34" s="285" t="s">
        <v>184</v>
      </c>
      <c r="F34" s="287" t="s">
        <v>54</v>
      </c>
      <c r="G34" s="17"/>
      <c r="H34" s="17"/>
      <c r="I34" s="17"/>
      <c r="J34" s="17"/>
      <c r="K34" s="17"/>
      <c r="L34" s="17"/>
      <c r="M34" s="17"/>
      <c r="N34" s="303">
        <f t="shared" si="4"/>
        <v>0</v>
      </c>
      <c r="O34" s="305">
        <f t="shared" ref="O34:O41" si="8">IFERROR(N34/$N$18*100,"0.00")</f>
        <v>0</v>
      </c>
    </row>
    <row r="35" spans="1:15" ht="12.75" x14ac:dyDescent="0.2">
      <c r="A35" s="281">
        <v>2</v>
      </c>
      <c r="B35" s="282">
        <v>1</v>
      </c>
      <c r="C35" s="282">
        <v>1</v>
      </c>
      <c r="D35" s="282">
        <v>4</v>
      </c>
      <c r="E35" s="282"/>
      <c r="F35" s="283" t="s">
        <v>212</v>
      </c>
      <c r="G35" s="20">
        <f>G36</f>
        <v>0</v>
      </c>
      <c r="H35" s="20">
        <f t="shared" ref="H35:M35" si="9">H36</f>
        <v>0</v>
      </c>
      <c r="I35" s="20">
        <f t="shared" si="9"/>
        <v>0</v>
      </c>
      <c r="J35" s="20">
        <f t="shared" si="9"/>
        <v>0</v>
      </c>
      <c r="K35" s="20">
        <f t="shared" si="9"/>
        <v>0</v>
      </c>
      <c r="L35" s="20">
        <f t="shared" si="9"/>
        <v>0</v>
      </c>
      <c r="M35" s="20">
        <f t="shared" si="9"/>
        <v>0</v>
      </c>
      <c r="N35" s="20">
        <f>N36</f>
        <v>0</v>
      </c>
      <c r="O35" s="44">
        <f>O36</f>
        <v>0</v>
      </c>
    </row>
    <row r="36" spans="1:15" ht="12.75" x14ac:dyDescent="0.2">
      <c r="A36" s="284">
        <v>2</v>
      </c>
      <c r="B36" s="285">
        <v>1</v>
      </c>
      <c r="C36" s="285">
        <v>1</v>
      </c>
      <c r="D36" s="285">
        <v>4</v>
      </c>
      <c r="E36" s="285" t="s">
        <v>184</v>
      </c>
      <c r="F36" s="287" t="s">
        <v>212</v>
      </c>
      <c r="G36" s="17"/>
      <c r="H36" s="17"/>
      <c r="I36" s="17"/>
      <c r="J36" s="17"/>
      <c r="K36" s="17"/>
      <c r="L36" s="17"/>
      <c r="M36" s="17"/>
      <c r="N36" s="303">
        <f t="shared" si="4"/>
        <v>0</v>
      </c>
      <c r="O36" s="304">
        <f t="shared" si="8"/>
        <v>0</v>
      </c>
    </row>
    <row r="37" spans="1:15" ht="12.75" x14ac:dyDescent="0.2">
      <c r="A37" s="281">
        <v>2</v>
      </c>
      <c r="B37" s="282">
        <v>1</v>
      </c>
      <c r="C37" s="282">
        <v>1</v>
      </c>
      <c r="D37" s="282">
        <v>5</v>
      </c>
      <c r="E37" s="282"/>
      <c r="F37" s="283" t="s">
        <v>213</v>
      </c>
      <c r="G37" s="20">
        <f>SUM(G38:G41)</f>
        <v>0</v>
      </c>
      <c r="H37" s="20">
        <f t="shared" ref="H37:O37" si="10">SUM(H38:H41)</f>
        <v>0</v>
      </c>
      <c r="I37" s="20">
        <f t="shared" si="10"/>
        <v>0</v>
      </c>
      <c r="J37" s="20">
        <f t="shared" si="10"/>
        <v>0</v>
      </c>
      <c r="K37" s="20">
        <f t="shared" si="10"/>
        <v>0</v>
      </c>
      <c r="L37" s="20">
        <f t="shared" si="10"/>
        <v>0</v>
      </c>
      <c r="M37" s="20">
        <f t="shared" si="10"/>
        <v>0</v>
      </c>
      <c r="N37" s="20">
        <f t="shared" si="10"/>
        <v>0</v>
      </c>
      <c r="O37" s="44">
        <f t="shared" si="10"/>
        <v>0</v>
      </c>
    </row>
    <row r="38" spans="1:15" ht="12.75" x14ac:dyDescent="0.2">
      <c r="A38" s="284">
        <v>2</v>
      </c>
      <c r="B38" s="285">
        <v>1</v>
      </c>
      <c r="C38" s="285">
        <v>1</v>
      </c>
      <c r="D38" s="285">
        <v>5</v>
      </c>
      <c r="E38" s="285" t="s">
        <v>184</v>
      </c>
      <c r="F38" s="288" t="s">
        <v>213</v>
      </c>
      <c r="G38" s="17"/>
      <c r="H38" s="17"/>
      <c r="I38" s="17"/>
      <c r="J38" s="17"/>
      <c r="K38" s="17"/>
      <c r="L38" s="17"/>
      <c r="M38" s="17"/>
      <c r="N38" s="303">
        <f t="shared" si="4"/>
        <v>0</v>
      </c>
      <c r="O38" s="304">
        <f t="shared" si="8"/>
        <v>0</v>
      </c>
    </row>
    <row r="39" spans="1:15" ht="12.75" x14ac:dyDescent="0.2">
      <c r="A39" s="284">
        <v>2</v>
      </c>
      <c r="B39" s="285">
        <v>1</v>
      </c>
      <c r="C39" s="285">
        <v>1</v>
      </c>
      <c r="D39" s="285">
        <v>5</v>
      </c>
      <c r="E39" s="285" t="s">
        <v>185</v>
      </c>
      <c r="F39" s="287" t="s">
        <v>55</v>
      </c>
      <c r="G39" s="17"/>
      <c r="H39" s="17"/>
      <c r="I39" s="17"/>
      <c r="J39" s="17"/>
      <c r="K39" s="17"/>
      <c r="L39" s="17"/>
      <c r="M39" s="17"/>
      <c r="N39" s="303">
        <f t="shared" si="4"/>
        <v>0</v>
      </c>
      <c r="O39" s="304">
        <f t="shared" si="8"/>
        <v>0</v>
      </c>
    </row>
    <row r="40" spans="1:15" ht="12.75" x14ac:dyDescent="0.2">
      <c r="A40" s="284">
        <v>2</v>
      </c>
      <c r="B40" s="285">
        <v>1</v>
      </c>
      <c r="C40" s="285">
        <v>1</v>
      </c>
      <c r="D40" s="285">
        <v>5</v>
      </c>
      <c r="E40" s="285" t="s">
        <v>186</v>
      </c>
      <c r="F40" s="287" t="s">
        <v>214</v>
      </c>
      <c r="G40" s="17"/>
      <c r="H40" s="17"/>
      <c r="I40" s="17"/>
      <c r="J40" s="17"/>
      <c r="K40" s="17"/>
      <c r="L40" s="17"/>
      <c r="M40" s="17"/>
      <c r="N40" s="303">
        <f t="shared" si="4"/>
        <v>0</v>
      </c>
      <c r="O40" s="304">
        <f t="shared" si="8"/>
        <v>0</v>
      </c>
    </row>
    <row r="41" spans="1:15" ht="12.75" x14ac:dyDescent="0.2">
      <c r="A41" s="284">
        <v>2</v>
      </c>
      <c r="B41" s="285">
        <v>1</v>
      </c>
      <c r="C41" s="285">
        <v>1</v>
      </c>
      <c r="D41" s="285">
        <v>5</v>
      </c>
      <c r="E41" s="285" t="s">
        <v>187</v>
      </c>
      <c r="F41" s="287" t="s">
        <v>188</v>
      </c>
      <c r="G41" s="17"/>
      <c r="H41" s="17"/>
      <c r="I41" s="17"/>
      <c r="J41" s="17"/>
      <c r="K41" s="17"/>
      <c r="L41" s="17"/>
      <c r="M41" s="17"/>
      <c r="N41" s="303">
        <f t="shared" si="4"/>
        <v>0</v>
      </c>
      <c r="O41" s="304">
        <f t="shared" si="8"/>
        <v>0</v>
      </c>
    </row>
    <row r="42" spans="1:15" ht="12.75" x14ac:dyDescent="0.2">
      <c r="A42" s="278">
        <v>2</v>
      </c>
      <c r="B42" s="279">
        <v>1</v>
      </c>
      <c r="C42" s="279">
        <v>2</v>
      </c>
      <c r="D42" s="279"/>
      <c r="E42" s="279"/>
      <c r="F42" s="280" t="s">
        <v>9</v>
      </c>
      <c r="G42" s="22">
        <f>+G43+G45</f>
        <v>0</v>
      </c>
      <c r="H42" s="22">
        <f t="shared" ref="H42:O42" si="11">+H43+H45</f>
        <v>2792963.27</v>
      </c>
      <c r="I42" s="22">
        <f t="shared" si="11"/>
        <v>2792963.27</v>
      </c>
      <c r="J42" s="22">
        <f t="shared" si="11"/>
        <v>2792963.27</v>
      </c>
      <c r="K42" s="22">
        <f t="shared" si="11"/>
        <v>2792963.27</v>
      </c>
      <c r="L42" s="22">
        <f t="shared" si="11"/>
        <v>2792963.27</v>
      </c>
      <c r="M42" s="22">
        <f t="shared" si="11"/>
        <v>7177374.4299999997</v>
      </c>
      <c r="N42" s="22">
        <f t="shared" si="11"/>
        <v>21142190.780000001</v>
      </c>
      <c r="O42" s="22">
        <f t="shared" si="11"/>
        <v>6.6717066370334379</v>
      </c>
    </row>
    <row r="43" spans="1:15" ht="12.75" x14ac:dyDescent="0.2">
      <c r="A43" s="281">
        <v>2</v>
      </c>
      <c r="B43" s="282">
        <v>1</v>
      </c>
      <c r="C43" s="282">
        <v>2</v>
      </c>
      <c r="D43" s="282">
        <v>1</v>
      </c>
      <c r="E43" s="282"/>
      <c r="F43" s="283" t="s">
        <v>56</v>
      </c>
      <c r="G43" s="20">
        <f>G44</f>
        <v>0</v>
      </c>
      <c r="H43" s="20">
        <f t="shared" ref="H43:O43" si="12">H44</f>
        <v>0</v>
      </c>
      <c r="I43" s="20">
        <f t="shared" si="12"/>
        <v>0</v>
      </c>
      <c r="J43" s="20">
        <f t="shared" si="12"/>
        <v>0</v>
      </c>
      <c r="K43" s="20">
        <f t="shared" si="12"/>
        <v>0</v>
      </c>
      <c r="L43" s="20">
        <f t="shared" si="12"/>
        <v>0</v>
      </c>
      <c r="M43" s="20">
        <f t="shared" si="12"/>
        <v>0</v>
      </c>
      <c r="N43" s="20">
        <f t="shared" si="12"/>
        <v>0</v>
      </c>
      <c r="O43" s="44">
        <f t="shared" si="12"/>
        <v>0</v>
      </c>
    </row>
    <row r="44" spans="1:15" ht="12.75" x14ac:dyDescent="0.2">
      <c r="A44" s="284">
        <v>2</v>
      </c>
      <c r="B44" s="285">
        <v>1</v>
      </c>
      <c r="C44" s="285">
        <v>2</v>
      </c>
      <c r="D44" s="285">
        <v>1</v>
      </c>
      <c r="E44" s="285" t="s">
        <v>184</v>
      </c>
      <c r="F44" s="287" t="s">
        <v>56</v>
      </c>
      <c r="G44" s="17"/>
      <c r="H44" s="17"/>
      <c r="I44" s="17"/>
      <c r="J44" s="17"/>
      <c r="K44" s="17"/>
      <c r="L44" s="17"/>
      <c r="M44" s="17"/>
      <c r="N44" s="302">
        <f>SUBTOTAL(9,G44:M44)</f>
        <v>0</v>
      </c>
      <c r="O44" s="305">
        <f>IFERROR(N44/$N$18*100,"0.00")</f>
        <v>0</v>
      </c>
    </row>
    <row r="45" spans="1:15" ht="12.75" x14ac:dyDescent="0.2">
      <c r="A45" s="281">
        <v>2</v>
      </c>
      <c r="B45" s="282">
        <v>1</v>
      </c>
      <c r="C45" s="282">
        <v>2</v>
      </c>
      <c r="D45" s="282">
        <v>2</v>
      </c>
      <c r="E45" s="282"/>
      <c r="F45" s="283" t="s">
        <v>57</v>
      </c>
      <c r="G45" s="20">
        <f>SUM(G46:G53)</f>
        <v>0</v>
      </c>
      <c r="H45" s="20">
        <f t="shared" ref="H45:M45" si="13">SUM(H46:H53)</f>
        <v>2792963.27</v>
      </c>
      <c r="I45" s="20">
        <f t="shared" si="13"/>
        <v>2792963.27</v>
      </c>
      <c r="J45" s="20">
        <f t="shared" si="13"/>
        <v>2792963.27</v>
      </c>
      <c r="K45" s="20">
        <f t="shared" si="13"/>
        <v>2792963.27</v>
      </c>
      <c r="L45" s="20">
        <f t="shared" si="13"/>
        <v>2792963.27</v>
      </c>
      <c r="M45" s="20">
        <f t="shared" si="13"/>
        <v>7177374.4299999997</v>
      </c>
      <c r="N45" s="20">
        <f>SUM(N46:N53)</f>
        <v>21142190.780000001</v>
      </c>
      <c r="O45" s="44">
        <f>SUM(O46:O53)</f>
        <v>6.6717066370334379</v>
      </c>
    </row>
    <row r="46" spans="1:15" ht="12.75" x14ac:dyDescent="0.2">
      <c r="A46" s="284">
        <v>2</v>
      </c>
      <c r="B46" s="285">
        <v>1</v>
      </c>
      <c r="C46" s="285">
        <v>2</v>
      </c>
      <c r="D46" s="285">
        <v>2</v>
      </c>
      <c r="E46" s="285" t="s">
        <v>186</v>
      </c>
      <c r="F46" s="289" t="s">
        <v>58</v>
      </c>
      <c r="G46" s="303"/>
      <c r="H46" s="17"/>
      <c r="I46" s="17"/>
      <c r="J46" s="17"/>
      <c r="K46" s="17"/>
      <c r="L46" s="17"/>
      <c r="M46" s="17"/>
      <c r="N46" s="302">
        <f>SUBTOTAL(9,G46:M46)</f>
        <v>0</v>
      </c>
      <c r="O46" s="305">
        <f t="shared" ref="O46:O53" si="14">IFERROR(N46/$N$18*100,"0.00")</f>
        <v>0</v>
      </c>
    </row>
    <row r="47" spans="1:15" ht="12.75" x14ac:dyDescent="0.2">
      <c r="A47" s="284">
        <v>2</v>
      </c>
      <c r="B47" s="285">
        <v>1</v>
      </c>
      <c r="C47" s="285">
        <v>2</v>
      </c>
      <c r="D47" s="285">
        <v>2</v>
      </c>
      <c r="E47" s="285" t="s">
        <v>187</v>
      </c>
      <c r="F47" s="287" t="s">
        <v>59</v>
      </c>
      <c r="G47" s="303"/>
      <c r="H47" s="17"/>
      <c r="I47" s="17"/>
      <c r="J47" s="17"/>
      <c r="K47" s="17"/>
      <c r="L47" s="17"/>
      <c r="M47" s="17"/>
      <c r="N47" s="302">
        <f t="shared" ref="N47:N53" si="15">SUBTOTAL(9,G47:M47)</f>
        <v>0</v>
      </c>
      <c r="O47" s="305">
        <f t="shared" si="14"/>
        <v>0</v>
      </c>
    </row>
    <row r="48" spans="1:15" ht="12.75" x14ac:dyDescent="0.2">
      <c r="A48" s="284">
        <v>2</v>
      </c>
      <c r="B48" s="285">
        <v>1</v>
      </c>
      <c r="C48" s="285">
        <v>2</v>
      </c>
      <c r="D48" s="285">
        <v>2</v>
      </c>
      <c r="E48" s="285" t="s">
        <v>190</v>
      </c>
      <c r="F48" s="287" t="s">
        <v>60</v>
      </c>
      <c r="G48" s="303"/>
      <c r="H48" s="17"/>
      <c r="I48" s="17"/>
      <c r="J48" s="17"/>
      <c r="K48" s="17"/>
      <c r="L48" s="17"/>
      <c r="M48" s="325">
        <v>4384411.16</v>
      </c>
      <c r="N48" s="302">
        <f t="shared" si="15"/>
        <v>4384411.16</v>
      </c>
      <c r="O48" s="305">
        <f t="shared" si="14"/>
        <v>1.3835607359728628</v>
      </c>
    </row>
    <row r="49" spans="1:15" ht="12.75" x14ac:dyDescent="0.2">
      <c r="A49" s="284">
        <v>2</v>
      </c>
      <c r="B49" s="285">
        <v>1</v>
      </c>
      <c r="C49" s="285">
        <v>2</v>
      </c>
      <c r="D49" s="285">
        <v>2</v>
      </c>
      <c r="E49" s="285" t="s">
        <v>209</v>
      </c>
      <c r="F49" s="287" t="s">
        <v>963</v>
      </c>
      <c r="G49" s="303"/>
      <c r="H49" s="17">
        <v>2792963.27</v>
      </c>
      <c r="I49" s="17">
        <v>2792963.27</v>
      </c>
      <c r="J49" s="17">
        <v>2792963.27</v>
      </c>
      <c r="K49" s="17">
        <v>2792963.27</v>
      </c>
      <c r="L49" s="17">
        <v>2792963.27</v>
      </c>
      <c r="M49" s="17">
        <v>2792963.27</v>
      </c>
      <c r="N49" s="302">
        <f t="shared" si="15"/>
        <v>16757779.619999999</v>
      </c>
      <c r="O49" s="305">
        <f t="shared" si="14"/>
        <v>5.2881459010605747</v>
      </c>
    </row>
    <row r="50" spans="1:15" ht="12.75" x14ac:dyDescent="0.2">
      <c r="A50" s="284">
        <v>2</v>
      </c>
      <c r="B50" s="285">
        <v>1</v>
      </c>
      <c r="C50" s="285">
        <v>2</v>
      </c>
      <c r="D50" s="285">
        <v>2</v>
      </c>
      <c r="E50" s="285" t="s">
        <v>211</v>
      </c>
      <c r="F50" s="287" t="s">
        <v>61</v>
      </c>
      <c r="G50" s="303"/>
      <c r="H50" s="17"/>
      <c r="I50" s="17"/>
      <c r="J50" s="17"/>
      <c r="K50" s="17"/>
      <c r="L50" s="17"/>
      <c r="M50" s="17"/>
      <c r="N50" s="302">
        <f t="shared" si="15"/>
        <v>0</v>
      </c>
      <c r="O50" s="305">
        <f t="shared" si="14"/>
        <v>0</v>
      </c>
    </row>
    <row r="51" spans="1:15" ht="12.75" x14ac:dyDescent="0.2">
      <c r="A51" s="284">
        <v>2</v>
      </c>
      <c r="B51" s="285">
        <v>1</v>
      </c>
      <c r="C51" s="285">
        <v>2</v>
      </c>
      <c r="D51" s="285">
        <v>2</v>
      </c>
      <c r="E51" s="285" t="s">
        <v>215</v>
      </c>
      <c r="F51" s="287" t="s">
        <v>62</v>
      </c>
      <c r="G51" s="17"/>
      <c r="H51" s="17"/>
      <c r="I51" s="17"/>
      <c r="J51" s="17"/>
      <c r="K51" s="17"/>
      <c r="L51" s="17"/>
      <c r="M51" s="17"/>
      <c r="N51" s="302">
        <f t="shared" si="15"/>
        <v>0</v>
      </c>
      <c r="O51" s="305">
        <f t="shared" si="14"/>
        <v>0</v>
      </c>
    </row>
    <row r="52" spans="1:15" ht="12.75" x14ac:dyDescent="0.2">
      <c r="A52" s="284">
        <v>2</v>
      </c>
      <c r="B52" s="285">
        <v>1</v>
      </c>
      <c r="C52" s="285">
        <v>2</v>
      </c>
      <c r="D52" s="285">
        <v>2</v>
      </c>
      <c r="E52" s="285" t="s">
        <v>216</v>
      </c>
      <c r="F52" s="287" t="s">
        <v>63</v>
      </c>
      <c r="G52" s="17"/>
      <c r="H52" s="17"/>
      <c r="I52" s="17"/>
      <c r="J52" s="17"/>
      <c r="K52" s="17"/>
      <c r="L52" s="17"/>
      <c r="M52" s="17"/>
      <c r="N52" s="302">
        <f t="shared" si="15"/>
        <v>0</v>
      </c>
      <c r="O52" s="305">
        <f t="shared" si="14"/>
        <v>0</v>
      </c>
    </row>
    <row r="53" spans="1:15" ht="12.75" x14ac:dyDescent="0.2">
      <c r="A53" s="284">
        <v>2</v>
      </c>
      <c r="B53" s="285">
        <v>1</v>
      </c>
      <c r="C53" s="285">
        <v>2</v>
      </c>
      <c r="D53" s="285">
        <v>2</v>
      </c>
      <c r="E53" s="285" t="s">
        <v>217</v>
      </c>
      <c r="F53" s="289" t="s">
        <v>964</v>
      </c>
      <c r="G53" s="17"/>
      <c r="H53" s="17"/>
      <c r="I53" s="17"/>
      <c r="J53" s="17"/>
      <c r="K53" s="17"/>
      <c r="L53" s="17"/>
      <c r="M53" s="17"/>
      <c r="N53" s="302">
        <f t="shared" si="15"/>
        <v>0</v>
      </c>
      <c r="O53" s="305">
        <f t="shared" si="14"/>
        <v>0</v>
      </c>
    </row>
    <row r="54" spans="1:15" ht="12.75" x14ac:dyDescent="0.2">
      <c r="A54" s="278">
        <v>2</v>
      </c>
      <c r="B54" s="279">
        <v>1</v>
      </c>
      <c r="C54" s="279">
        <v>3</v>
      </c>
      <c r="D54" s="279"/>
      <c r="E54" s="279"/>
      <c r="F54" s="280" t="s">
        <v>23</v>
      </c>
      <c r="G54" s="22">
        <f>+G55</f>
        <v>0</v>
      </c>
      <c r="H54" s="22">
        <f t="shared" ref="H54:O54" si="16">+H55</f>
        <v>0</v>
      </c>
      <c r="I54" s="22">
        <f t="shared" si="16"/>
        <v>0</v>
      </c>
      <c r="J54" s="22">
        <f t="shared" si="16"/>
        <v>0</v>
      </c>
      <c r="K54" s="22">
        <f t="shared" si="16"/>
        <v>0</v>
      </c>
      <c r="L54" s="22">
        <f t="shared" si="16"/>
        <v>0</v>
      </c>
      <c r="M54" s="22">
        <f t="shared" si="16"/>
        <v>0</v>
      </c>
      <c r="N54" s="22">
        <f t="shared" si="16"/>
        <v>0</v>
      </c>
      <c r="O54" s="22">
        <f t="shared" si="16"/>
        <v>0</v>
      </c>
    </row>
    <row r="55" spans="1:15" ht="12.75" x14ac:dyDescent="0.2">
      <c r="A55" s="281">
        <v>2</v>
      </c>
      <c r="B55" s="282">
        <v>1</v>
      </c>
      <c r="C55" s="282">
        <v>3</v>
      </c>
      <c r="D55" s="282">
        <v>2</v>
      </c>
      <c r="E55" s="282"/>
      <c r="F55" s="290" t="s">
        <v>64</v>
      </c>
      <c r="G55" s="20">
        <f>SUM(G56:G57)</f>
        <v>0</v>
      </c>
      <c r="H55" s="20">
        <f t="shared" ref="H55:O55" si="17">SUM(H56:H57)</f>
        <v>0</v>
      </c>
      <c r="I55" s="20">
        <f t="shared" si="17"/>
        <v>0</v>
      </c>
      <c r="J55" s="20">
        <f t="shared" si="17"/>
        <v>0</v>
      </c>
      <c r="K55" s="20">
        <f t="shared" si="17"/>
        <v>0</v>
      </c>
      <c r="L55" s="20">
        <f t="shared" si="17"/>
        <v>0</v>
      </c>
      <c r="M55" s="20">
        <f t="shared" si="17"/>
        <v>0</v>
      </c>
      <c r="N55" s="20">
        <f t="shared" si="17"/>
        <v>0</v>
      </c>
      <c r="O55" s="44">
        <f t="shared" si="17"/>
        <v>0</v>
      </c>
    </row>
    <row r="56" spans="1:15" ht="12.75" x14ac:dyDescent="0.2">
      <c r="A56" s="291">
        <v>2</v>
      </c>
      <c r="B56" s="285">
        <v>1</v>
      </c>
      <c r="C56" s="285">
        <v>3</v>
      </c>
      <c r="D56" s="285">
        <v>2</v>
      </c>
      <c r="E56" s="285" t="s">
        <v>184</v>
      </c>
      <c r="F56" s="292" t="s">
        <v>65</v>
      </c>
      <c r="G56" s="17"/>
      <c r="H56" s="17"/>
      <c r="I56" s="17"/>
      <c r="J56" s="17"/>
      <c r="K56" s="17"/>
      <c r="L56" s="17"/>
      <c r="M56" s="17"/>
      <c r="N56" s="302">
        <f>SUBTOTAL(9,G56:M56)</f>
        <v>0</v>
      </c>
      <c r="O56" s="305">
        <f>IFERROR(N56/$N$18*100,"0.00")</f>
        <v>0</v>
      </c>
    </row>
    <row r="57" spans="1:15" ht="12.75" x14ac:dyDescent="0.2">
      <c r="A57" s="291">
        <v>2</v>
      </c>
      <c r="B57" s="285">
        <v>1</v>
      </c>
      <c r="C57" s="285">
        <v>3</v>
      </c>
      <c r="D57" s="285">
        <v>2</v>
      </c>
      <c r="E57" s="285" t="s">
        <v>185</v>
      </c>
      <c r="F57" s="292" t="s">
        <v>66</v>
      </c>
      <c r="G57" s="17"/>
      <c r="H57" s="17"/>
      <c r="I57" s="17"/>
      <c r="J57" s="17"/>
      <c r="K57" s="17"/>
      <c r="L57" s="17"/>
      <c r="M57" s="17"/>
      <c r="N57" s="302">
        <f>SUBTOTAL(9,G57:M57)</f>
        <v>0</v>
      </c>
      <c r="O57" s="305">
        <f>IFERROR(N57/$N$18*100,"0.00")</f>
        <v>0</v>
      </c>
    </row>
    <row r="58" spans="1:15" ht="12.75" x14ac:dyDescent="0.2">
      <c r="A58" s="278">
        <v>2</v>
      </c>
      <c r="B58" s="279">
        <v>1</v>
      </c>
      <c r="C58" s="279">
        <v>5</v>
      </c>
      <c r="D58" s="279"/>
      <c r="E58" s="279"/>
      <c r="F58" s="280" t="s">
        <v>218</v>
      </c>
      <c r="G58" s="22">
        <f>G59+G61+G63+G65</f>
        <v>0</v>
      </c>
      <c r="H58" s="22">
        <f t="shared" ref="H58:O58" si="18">H59+H61+H63+H65</f>
        <v>0</v>
      </c>
      <c r="I58" s="22">
        <f t="shared" si="18"/>
        <v>0</v>
      </c>
      <c r="J58" s="22">
        <f t="shared" si="18"/>
        <v>0</v>
      </c>
      <c r="K58" s="22">
        <f t="shared" si="18"/>
        <v>0</v>
      </c>
      <c r="L58" s="22">
        <f t="shared" si="18"/>
        <v>0</v>
      </c>
      <c r="M58" s="22">
        <f t="shared" si="18"/>
        <v>0</v>
      </c>
      <c r="N58" s="22">
        <f t="shared" si="18"/>
        <v>0</v>
      </c>
      <c r="O58" s="22">
        <f t="shared" si="18"/>
        <v>0</v>
      </c>
    </row>
    <row r="59" spans="1:15" ht="12.75" x14ac:dyDescent="0.2">
      <c r="A59" s="281">
        <v>2</v>
      </c>
      <c r="B59" s="282">
        <v>1</v>
      </c>
      <c r="C59" s="282">
        <v>5</v>
      </c>
      <c r="D59" s="282">
        <v>1</v>
      </c>
      <c r="E59" s="282"/>
      <c r="F59" s="283" t="s">
        <v>67</v>
      </c>
      <c r="G59" s="20">
        <f>G60</f>
        <v>0</v>
      </c>
      <c r="H59" s="20">
        <f t="shared" ref="H59:O59" si="19">H60</f>
        <v>0</v>
      </c>
      <c r="I59" s="20">
        <f t="shared" si="19"/>
        <v>0</v>
      </c>
      <c r="J59" s="20">
        <f t="shared" si="19"/>
        <v>0</v>
      </c>
      <c r="K59" s="20">
        <f t="shared" si="19"/>
        <v>0</v>
      </c>
      <c r="L59" s="20">
        <f t="shared" si="19"/>
        <v>0</v>
      </c>
      <c r="M59" s="20">
        <f t="shared" si="19"/>
        <v>0</v>
      </c>
      <c r="N59" s="20">
        <f t="shared" si="19"/>
        <v>0</v>
      </c>
      <c r="O59" s="44">
        <f t="shared" si="19"/>
        <v>0</v>
      </c>
    </row>
    <row r="60" spans="1:15" ht="12.75" x14ac:dyDescent="0.2">
      <c r="A60" s="284">
        <v>2</v>
      </c>
      <c r="B60" s="285">
        <v>1</v>
      </c>
      <c r="C60" s="285">
        <v>5</v>
      </c>
      <c r="D60" s="285">
        <v>1</v>
      </c>
      <c r="E60" s="285" t="s">
        <v>184</v>
      </c>
      <c r="F60" s="287" t="s">
        <v>67</v>
      </c>
      <c r="G60" s="17"/>
      <c r="H60" s="17"/>
      <c r="I60" s="17"/>
      <c r="J60" s="17"/>
      <c r="K60" s="17"/>
      <c r="L60" s="17"/>
      <c r="M60" s="17"/>
      <c r="N60" s="302">
        <f>SUBTOTAL(9,G60:M60)</f>
        <v>0</v>
      </c>
      <c r="O60" s="305">
        <f>IFERROR(N60/$N$18*100,"0.00")</f>
        <v>0</v>
      </c>
    </row>
    <row r="61" spans="1:15" ht="12.75" x14ac:dyDescent="0.2">
      <c r="A61" s="281">
        <v>2</v>
      </c>
      <c r="B61" s="282">
        <v>1</v>
      </c>
      <c r="C61" s="282">
        <v>5</v>
      </c>
      <c r="D61" s="282">
        <v>2</v>
      </c>
      <c r="E61" s="282"/>
      <c r="F61" s="290" t="s">
        <v>68</v>
      </c>
      <c r="G61" s="20">
        <f>G62</f>
        <v>0</v>
      </c>
      <c r="H61" s="19">
        <f t="shared" ref="H61:O61" si="20">H62</f>
        <v>0</v>
      </c>
      <c r="I61" s="19">
        <f t="shared" si="20"/>
        <v>0</v>
      </c>
      <c r="J61" s="19">
        <f t="shared" si="20"/>
        <v>0</v>
      </c>
      <c r="K61" s="19">
        <f t="shared" si="20"/>
        <v>0</v>
      </c>
      <c r="L61" s="19">
        <f t="shared" si="20"/>
        <v>0</v>
      </c>
      <c r="M61" s="19">
        <f t="shared" si="20"/>
        <v>0</v>
      </c>
      <c r="N61" s="19">
        <f t="shared" si="20"/>
        <v>0</v>
      </c>
      <c r="O61" s="43">
        <f t="shared" si="20"/>
        <v>0</v>
      </c>
    </row>
    <row r="62" spans="1:15" ht="12.75" x14ac:dyDescent="0.2">
      <c r="A62" s="284">
        <v>2</v>
      </c>
      <c r="B62" s="285">
        <v>1</v>
      </c>
      <c r="C62" s="285">
        <v>5</v>
      </c>
      <c r="D62" s="285">
        <v>2</v>
      </c>
      <c r="E62" s="285" t="s">
        <v>184</v>
      </c>
      <c r="F62" s="287" t="s">
        <v>68</v>
      </c>
      <c r="G62" s="17"/>
      <c r="H62" s="17"/>
      <c r="I62" s="17"/>
      <c r="J62" s="17"/>
      <c r="K62" s="17"/>
      <c r="L62" s="17"/>
      <c r="M62" s="17"/>
      <c r="N62" s="302">
        <f>SUBTOTAL(9,G62:M62)</f>
        <v>0</v>
      </c>
      <c r="O62" s="305">
        <f>IFERROR(N62/$N$18*100,"0.00")</f>
        <v>0</v>
      </c>
    </row>
    <row r="63" spans="1:15" ht="12.75" x14ac:dyDescent="0.2">
      <c r="A63" s="281">
        <v>2</v>
      </c>
      <c r="B63" s="282">
        <v>1</v>
      </c>
      <c r="C63" s="282">
        <v>5</v>
      </c>
      <c r="D63" s="282">
        <v>3</v>
      </c>
      <c r="E63" s="282"/>
      <c r="F63" s="290" t="s">
        <v>69</v>
      </c>
      <c r="G63" s="20">
        <f>G64</f>
        <v>0</v>
      </c>
      <c r="H63" s="20">
        <f t="shared" ref="H63:O63" si="21">H64</f>
        <v>0</v>
      </c>
      <c r="I63" s="20">
        <f t="shared" si="21"/>
        <v>0</v>
      </c>
      <c r="J63" s="20">
        <f t="shared" si="21"/>
        <v>0</v>
      </c>
      <c r="K63" s="20">
        <f t="shared" si="21"/>
        <v>0</v>
      </c>
      <c r="L63" s="20">
        <f t="shared" si="21"/>
        <v>0</v>
      </c>
      <c r="M63" s="20">
        <f t="shared" si="21"/>
        <v>0</v>
      </c>
      <c r="N63" s="20">
        <f t="shared" si="21"/>
        <v>0</v>
      </c>
      <c r="O63" s="43">
        <f t="shared" si="21"/>
        <v>0</v>
      </c>
    </row>
    <row r="64" spans="1:15" ht="12.75" x14ac:dyDescent="0.2">
      <c r="A64" s="284">
        <v>2</v>
      </c>
      <c r="B64" s="285">
        <v>1</v>
      </c>
      <c r="C64" s="285">
        <v>5</v>
      </c>
      <c r="D64" s="285">
        <v>3</v>
      </c>
      <c r="E64" s="285" t="s">
        <v>184</v>
      </c>
      <c r="F64" s="287" t="s">
        <v>69</v>
      </c>
      <c r="G64" s="17"/>
      <c r="H64" s="17"/>
      <c r="I64" s="17"/>
      <c r="J64" s="17"/>
      <c r="K64" s="17"/>
      <c r="L64" s="17"/>
      <c r="M64" s="17"/>
      <c r="N64" s="303">
        <f>SUBTOTAL(9,G64:M64)</f>
        <v>0</v>
      </c>
      <c r="O64" s="304">
        <f>IFERROR(N64/$N$18*100,"0.00")</f>
        <v>0</v>
      </c>
    </row>
    <row r="65" spans="1:15" ht="12.75" x14ac:dyDescent="0.2">
      <c r="A65" s="281">
        <v>2</v>
      </c>
      <c r="B65" s="282">
        <v>1</v>
      </c>
      <c r="C65" s="282">
        <v>5</v>
      </c>
      <c r="D65" s="282">
        <v>4</v>
      </c>
      <c r="E65" s="282"/>
      <c r="F65" s="290" t="s">
        <v>70</v>
      </c>
      <c r="G65" s="20">
        <f>G66</f>
        <v>0</v>
      </c>
      <c r="H65" s="20">
        <f t="shared" ref="H65:O65" si="22">H66</f>
        <v>0</v>
      </c>
      <c r="I65" s="20">
        <f t="shared" si="22"/>
        <v>0</v>
      </c>
      <c r="J65" s="20">
        <f t="shared" si="22"/>
        <v>0</v>
      </c>
      <c r="K65" s="20">
        <f t="shared" si="22"/>
        <v>0</v>
      </c>
      <c r="L65" s="20">
        <f t="shared" si="22"/>
        <v>0</v>
      </c>
      <c r="M65" s="20">
        <f t="shared" si="22"/>
        <v>0</v>
      </c>
      <c r="N65" s="20">
        <f t="shared" si="22"/>
        <v>0</v>
      </c>
      <c r="O65" s="43">
        <f t="shared" si="22"/>
        <v>0</v>
      </c>
    </row>
    <row r="66" spans="1:15" ht="12.75" x14ac:dyDescent="0.2">
      <c r="A66" s="284">
        <v>2</v>
      </c>
      <c r="B66" s="285">
        <v>1</v>
      </c>
      <c r="C66" s="285">
        <v>5</v>
      </c>
      <c r="D66" s="285">
        <v>4</v>
      </c>
      <c r="E66" s="285" t="s">
        <v>184</v>
      </c>
      <c r="F66" s="287" t="s">
        <v>70</v>
      </c>
      <c r="G66" s="17"/>
      <c r="H66" s="17"/>
      <c r="I66" s="17"/>
      <c r="J66" s="17"/>
      <c r="K66" s="17"/>
      <c r="L66" s="17"/>
      <c r="M66" s="17"/>
      <c r="N66" s="302">
        <f>SUBTOTAL(9,G66:M66)</f>
        <v>0</v>
      </c>
      <c r="O66" s="305">
        <f>IFERROR(N66/$N$18*100,"0.00")</f>
        <v>0</v>
      </c>
    </row>
    <row r="67" spans="1:15" ht="12.75" x14ac:dyDescent="0.2">
      <c r="A67" s="274">
        <v>2</v>
      </c>
      <c r="B67" s="275">
        <v>2</v>
      </c>
      <c r="C67" s="276"/>
      <c r="D67" s="276"/>
      <c r="E67" s="276"/>
      <c r="F67" s="277" t="s">
        <v>219</v>
      </c>
      <c r="G67" s="23">
        <f>+G68+G82+G87+G92+G99+G116+G125+G143</f>
        <v>20692682.27</v>
      </c>
      <c r="H67" s="23">
        <f t="shared" ref="H67:N67" si="23">+H68+H82+H87+H92+H99+H116+H125+H143</f>
        <v>8698120.879999999</v>
      </c>
      <c r="I67" s="23">
        <f t="shared" si="23"/>
        <v>6575174.1999999993</v>
      </c>
      <c r="J67" s="23">
        <f t="shared" si="23"/>
        <v>994077.66</v>
      </c>
      <c r="K67" s="23">
        <f t="shared" si="23"/>
        <v>365685.42000000004</v>
      </c>
      <c r="L67" s="23">
        <f t="shared" si="23"/>
        <v>365685.42000000004</v>
      </c>
      <c r="M67" s="23">
        <f t="shared" si="23"/>
        <v>866625.8</v>
      </c>
      <c r="N67" s="23">
        <f t="shared" si="23"/>
        <v>48720893.769999996</v>
      </c>
      <c r="O67" s="23">
        <f>+O68+O82+O87+O92+O99+O116+O125+O143</f>
        <v>9.2318892443801399</v>
      </c>
    </row>
    <row r="68" spans="1:15" ht="12.75" x14ac:dyDescent="0.2">
      <c r="A68" s="278">
        <v>2</v>
      </c>
      <c r="B68" s="279">
        <v>2</v>
      </c>
      <c r="C68" s="279">
        <v>1</v>
      </c>
      <c r="D68" s="279"/>
      <c r="E68" s="279"/>
      <c r="F68" s="280" t="s">
        <v>10</v>
      </c>
      <c r="G68" s="22">
        <f>+G69+G71+G73+G75+G78+G80</f>
        <v>6702983.75</v>
      </c>
      <c r="H68" s="22">
        <f t="shared" ref="H68:M68" si="24">+H69+H71+H73+H75+H78+H80</f>
        <v>2441796.9</v>
      </c>
      <c r="I68" s="22">
        <f t="shared" si="24"/>
        <v>365685.42000000004</v>
      </c>
      <c r="J68" s="22">
        <f t="shared" si="24"/>
        <v>365685.42000000004</v>
      </c>
      <c r="K68" s="22">
        <f t="shared" si="24"/>
        <v>365685.42000000004</v>
      </c>
      <c r="L68" s="22">
        <f t="shared" si="24"/>
        <v>365685.42000000004</v>
      </c>
      <c r="M68" s="22">
        <f t="shared" si="24"/>
        <v>365685.48</v>
      </c>
      <c r="N68" s="22">
        <f>+N69+N71+N73+N75+N78+N80</f>
        <v>10973207.810000001</v>
      </c>
      <c r="O68" s="22">
        <f>+O69+O71+O73+O75+O78+O80</f>
        <v>3.4627453766418124</v>
      </c>
    </row>
    <row r="69" spans="1:15" ht="12.75" x14ac:dyDescent="0.2">
      <c r="A69" s="281">
        <v>2</v>
      </c>
      <c r="B69" s="282">
        <v>2</v>
      </c>
      <c r="C69" s="282">
        <v>1</v>
      </c>
      <c r="D69" s="282">
        <v>2</v>
      </c>
      <c r="E69" s="282"/>
      <c r="F69" s="283" t="s">
        <v>71</v>
      </c>
      <c r="G69" s="20">
        <f>G70</f>
        <v>0</v>
      </c>
      <c r="H69" s="20">
        <f t="shared" ref="H69:O69" si="25">H70</f>
        <v>0</v>
      </c>
      <c r="I69" s="20">
        <f t="shared" si="25"/>
        <v>0</v>
      </c>
      <c r="J69" s="20">
        <f t="shared" si="25"/>
        <v>0</v>
      </c>
      <c r="K69" s="20">
        <f t="shared" si="25"/>
        <v>0</v>
      </c>
      <c r="L69" s="20">
        <f t="shared" si="25"/>
        <v>0</v>
      </c>
      <c r="M69" s="20">
        <f t="shared" si="25"/>
        <v>0</v>
      </c>
      <c r="N69" s="20">
        <f>N70</f>
        <v>0</v>
      </c>
      <c r="O69" s="43">
        <f t="shared" si="25"/>
        <v>0</v>
      </c>
    </row>
    <row r="70" spans="1:15" ht="12.75" x14ac:dyDescent="0.2">
      <c r="A70" s="291">
        <v>2</v>
      </c>
      <c r="B70" s="285">
        <v>2</v>
      </c>
      <c r="C70" s="285">
        <v>1</v>
      </c>
      <c r="D70" s="285">
        <v>2</v>
      </c>
      <c r="E70" s="285" t="s">
        <v>184</v>
      </c>
      <c r="F70" s="292" t="s">
        <v>71</v>
      </c>
      <c r="G70" s="17"/>
      <c r="H70" s="17"/>
      <c r="I70" s="17"/>
      <c r="J70" s="17"/>
      <c r="K70" s="17"/>
      <c r="L70" s="17"/>
      <c r="M70" s="17"/>
      <c r="N70" s="303">
        <f>SUBTOTAL(9,G70:M70)</f>
        <v>0</v>
      </c>
      <c r="O70" s="305">
        <f>IFERROR(N70/$N$18*100,"0.00")</f>
        <v>0</v>
      </c>
    </row>
    <row r="71" spans="1:15" ht="12.75" x14ac:dyDescent="0.2">
      <c r="A71" s="281">
        <v>2</v>
      </c>
      <c r="B71" s="282">
        <v>2</v>
      </c>
      <c r="C71" s="282">
        <v>1</v>
      </c>
      <c r="D71" s="282">
        <v>3</v>
      </c>
      <c r="E71" s="282"/>
      <c r="F71" s="283" t="s">
        <v>72</v>
      </c>
      <c r="G71" s="20">
        <f>G72</f>
        <v>6337298.3300000001</v>
      </c>
      <c r="H71" s="19">
        <f t="shared" ref="H71:O71" si="26">H72</f>
        <v>2076111.48</v>
      </c>
      <c r="I71" s="19">
        <f t="shared" si="26"/>
        <v>0</v>
      </c>
      <c r="J71" s="19">
        <f t="shared" si="26"/>
        <v>0</v>
      </c>
      <c r="K71" s="19">
        <f t="shared" si="26"/>
        <v>0</v>
      </c>
      <c r="L71" s="19">
        <f t="shared" si="26"/>
        <v>0</v>
      </c>
      <c r="M71" s="19">
        <f t="shared" si="26"/>
        <v>0</v>
      </c>
      <c r="N71" s="19">
        <f>N72</f>
        <v>8413409.8100000005</v>
      </c>
      <c r="O71" s="43">
        <f t="shared" si="26"/>
        <v>2.6549662073127522</v>
      </c>
    </row>
    <row r="72" spans="1:15" ht="12.75" x14ac:dyDescent="0.2">
      <c r="A72" s="284">
        <v>2</v>
      </c>
      <c r="B72" s="285">
        <v>2</v>
      </c>
      <c r="C72" s="285">
        <v>1</v>
      </c>
      <c r="D72" s="285">
        <v>3</v>
      </c>
      <c r="E72" s="285" t="s">
        <v>184</v>
      </c>
      <c r="F72" s="287" t="s">
        <v>72</v>
      </c>
      <c r="G72" s="325">
        <v>6337298.3300000001</v>
      </c>
      <c r="H72" s="17">
        <v>2076111.48</v>
      </c>
      <c r="I72" s="17"/>
      <c r="J72" s="17"/>
      <c r="K72" s="17"/>
      <c r="L72" s="17"/>
      <c r="M72" s="17"/>
      <c r="N72" s="302">
        <f>SUBTOTAL(9,G72:M72)</f>
        <v>8413409.8100000005</v>
      </c>
      <c r="O72" s="305">
        <f>IFERROR(N72/$N$18*100,"0.00")</f>
        <v>2.6549662073127522</v>
      </c>
    </row>
    <row r="73" spans="1:15" ht="12.75" x14ac:dyDescent="0.2">
      <c r="A73" s="281">
        <v>2</v>
      </c>
      <c r="B73" s="282">
        <v>2</v>
      </c>
      <c r="C73" s="282">
        <v>1</v>
      </c>
      <c r="D73" s="282">
        <v>5</v>
      </c>
      <c r="E73" s="282"/>
      <c r="F73" s="283" t="s">
        <v>73</v>
      </c>
      <c r="G73" s="20">
        <f>G74</f>
        <v>0</v>
      </c>
      <c r="H73" s="20">
        <f t="shared" ref="H73:O73" si="27">H74</f>
        <v>0</v>
      </c>
      <c r="I73" s="20">
        <f t="shared" si="27"/>
        <v>0</v>
      </c>
      <c r="J73" s="20">
        <f t="shared" si="27"/>
        <v>0</v>
      </c>
      <c r="K73" s="20">
        <f t="shared" si="27"/>
        <v>0</v>
      </c>
      <c r="L73" s="20">
        <f t="shared" si="27"/>
        <v>0</v>
      </c>
      <c r="M73" s="20">
        <f t="shared" si="27"/>
        <v>0</v>
      </c>
      <c r="N73" s="20">
        <f t="shared" si="27"/>
        <v>0</v>
      </c>
      <c r="O73" s="43">
        <f t="shared" si="27"/>
        <v>0</v>
      </c>
    </row>
    <row r="74" spans="1:15" ht="12.75" x14ac:dyDescent="0.2">
      <c r="A74" s="291">
        <v>2</v>
      </c>
      <c r="B74" s="285">
        <v>2</v>
      </c>
      <c r="C74" s="285">
        <v>1</v>
      </c>
      <c r="D74" s="285">
        <v>5</v>
      </c>
      <c r="E74" s="285" t="s">
        <v>184</v>
      </c>
      <c r="F74" s="292" t="s">
        <v>73</v>
      </c>
      <c r="G74" s="17"/>
      <c r="H74" s="17"/>
      <c r="I74" s="17"/>
      <c r="J74" s="17"/>
      <c r="K74" s="17"/>
      <c r="L74" s="17"/>
      <c r="M74" s="17"/>
      <c r="N74" s="302">
        <f>SUBTOTAL(9,G74:M74)</f>
        <v>0</v>
      </c>
      <c r="O74" s="305">
        <f>IFERROR(N74/$N$18*100,"0.00")</f>
        <v>0</v>
      </c>
    </row>
    <row r="75" spans="1:15" ht="12.75" x14ac:dyDescent="0.2">
      <c r="A75" s="281">
        <v>2</v>
      </c>
      <c r="B75" s="282">
        <v>2</v>
      </c>
      <c r="C75" s="282">
        <v>1</v>
      </c>
      <c r="D75" s="282">
        <v>6</v>
      </c>
      <c r="E75" s="282"/>
      <c r="F75" s="283" t="s">
        <v>11</v>
      </c>
      <c r="G75" s="20">
        <f>G76+G77</f>
        <v>0</v>
      </c>
      <c r="H75" s="20">
        <f t="shared" ref="H75:M75" si="28">H76+H77</f>
        <v>0</v>
      </c>
      <c r="I75" s="20">
        <f t="shared" si="28"/>
        <v>0</v>
      </c>
      <c r="J75" s="20">
        <f t="shared" si="28"/>
        <v>0</v>
      </c>
      <c r="K75" s="20">
        <f t="shared" si="28"/>
        <v>0</v>
      </c>
      <c r="L75" s="20">
        <f t="shared" si="28"/>
        <v>0</v>
      </c>
      <c r="M75" s="20">
        <f t="shared" si="28"/>
        <v>0</v>
      </c>
      <c r="N75" s="20">
        <f>N76+N77</f>
        <v>0</v>
      </c>
      <c r="O75" s="43">
        <f>O76+O77</f>
        <v>0</v>
      </c>
    </row>
    <row r="76" spans="1:15" ht="12.75" x14ac:dyDescent="0.2">
      <c r="A76" s="291">
        <v>2</v>
      </c>
      <c r="B76" s="285">
        <v>2</v>
      </c>
      <c r="C76" s="285">
        <v>1</v>
      </c>
      <c r="D76" s="285">
        <v>6</v>
      </c>
      <c r="E76" s="285" t="s">
        <v>184</v>
      </c>
      <c r="F76" s="292" t="s">
        <v>74</v>
      </c>
      <c r="G76" s="17"/>
      <c r="H76" s="17"/>
      <c r="I76" s="17"/>
      <c r="J76" s="17"/>
      <c r="K76" s="17"/>
      <c r="L76" s="17"/>
      <c r="M76" s="17"/>
      <c r="N76" s="302">
        <f>SUBTOTAL(9,G76:M76)</f>
        <v>0</v>
      </c>
      <c r="O76" s="305">
        <f>IFERROR(N76/$N$18*100,"0.00")</f>
        <v>0</v>
      </c>
    </row>
    <row r="77" spans="1:15" ht="12.75" x14ac:dyDescent="0.2">
      <c r="A77" s="291">
        <v>2</v>
      </c>
      <c r="B77" s="285">
        <v>2</v>
      </c>
      <c r="C77" s="285">
        <v>1</v>
      </c>
      <c r="D77" s="285">
        <v>6</v>
      </c>
      <c r="E77" s="285" t="s">
        <v>185</v>
      </c>
      <c r="F77" s="292" t="s">
        <v>75</v>
      </c>
      <c r="G77" s="17"/>
      <c r="H77" s="17"/>
      <c r="I77" s="17"/>
      <c r="J77" s="17"/>
      <c r="K77" s="17"/>
      <c r="L77" s="17"/>
      <c r="M77" s="17"/>
      <c r="N77" s="302">
        <f>SUBTOTAL(9,G77:M77)</f>
        <v>0</v>
      </c>
      <c r="O77" s="305">
        <f>IFERROR(N77/$N$18*100,"0.00")</f>
        <v>0</v>
      </c>
    </row>
    <row r="78" spans="1:15" ht="12.75" x14ac:dyDescent="0.2">
      <c r="A78" s="281">
        <v>2</v>
      </c>
      <c r="B78" s="282">
        <v>2</v>
      </c>
      <c r="C78" s="282">
        <v>1</v>
      </c>
      <c r="D78" s="282">
        <v>7</v>
      </c>
      <c r="E78" s="282"/>
      <c r="F78" s="283" t="s">
        <v>12</v>
      </c>
      <c r="G78" s="20">
        <f>G79</f>
        <v>182971.42</v>
      </c>
      <c r="H78" s="20">
        <f t="shared" ref="H78:O78" si="29">H79</f>
        <v>182971.42</v>
      </c>
      <c r="I78" s="20">
        <f t="shared" si="29"/>
        <v>182971.42</v>
      </c>
      <c r="J78" s="20">
        <f t="shared" si="29"/>
        <v>182971.42</v>
      </c>
      <c r="K78" s="20">
        <f t="shared" si="29"/>
        <v>182971.42</v>
      </c>
      <c r="L78" s="20">
        <f t="shared" si="29"/>
        <v>182971.42</v>
      </c>
      <c r="M78" s="20">
        <f t="shared" si="29"/>
        <v>182971.48</v>
      </c>
      <c r="N78" s="20">
        <f t="shared" si="29"/>
        <v>1280800</v>
      </c>
      <c r="O78" s="43">
        <f t="shared" si="29"/>
        <v>0.4041739075023344</v>
      </c>
    </row>
    <row r="79" spans="1:15" ht="12.75" x14ac:dyDescent="0.2">
      <c r="A79" s="291">
        <v>2</v>
      </c>
      <c r="B79" s="285">
        <v>2</v>
      </c>
      <c r="C79" s="285">
        <v>1</v>
      </c>
      <c r="D79" s="285">
        <v>7</v>
      </c>
      <c r="E79" s="285" t="s">
        <v>184</v>
      </c>
      <c r="F79" s="292" t="s">
        <v>12</v>
      </c>
      <c r="G79" s="17">
        <v>182971.42</v>
      </c>
      <c r="H79" s="17">
        <v>182971.42</v>
      </c>
      <c r="I79" s="17">
        <v>182971.42</v>
      </c>
      <c r="J79" s="17">
        <v>182971.42</v>
      </c>
      <c r="K79" s="17">
        <v>182971.42</v>
      </c>
      <c r="L79" s="17">
        <v>182971.42</v>
      </c>
      <c r="M79" s="17">
        <v>182971.48</v>
      </c>
      <c r="N79" s="302">
        <f>SUBTOTAL(9,G79:M79)</f>
        <v>1280800</v>
      </c>
      <c r="O79" s="304">
        <f>IFERROR(N79/$N$18*100,"0.00")</f>
        <v>0.4041739075023344</v>
      </c>
    </row>
    <row r="80" spans="1:15" ht="12.75" x14ac:dyDescent="0.2">
      <c r="A80" s="281">
        <v>2</v>
      </c>
      <c r="B80" s="282">
        <v>2</v>
      </c>
      <c r="C80" s="282">
        <v>1</v>
      </c>
      <c r="D80" s="282">
        <v>8</v>
      </c>
      <c r="E80" s="282"/>
      <c r="F80" s="283" t="s">
        <v>76</v>
      </c>
      <c r="G80" s="20">
        <f>G81</f>
        <v>182714</v>
      </c>
      <c r="H80" s="20">
        <f t="shared" ref="H80:M80" si="30">H81</f>
        <v>182714</v>
      </c>
      <c r="I80" s="20">
        <f t="shared" si="30"/>
        <v>182714</v>
      </c>
      <c r="J80" s="20">
        <f t="shared" si="30"/>
        <v>182714</v>
      </c>
      <c r="K80" s="20">
        <f t="shared" si="30"/>
        <v>182714</v>
      </c>
      <c r="L80" s="20">
        <f t="shared" si="30"/>
        <v>182714</v>
      </c>
      <c r="M80" s="20">
        <f t="shared" si="30"/>
        <v>182714</v>
      </c>
      <c r="N80" s="20">
        <f>N81</f>
        <v>1278998</v>
      </c>
      <c r="O80" s="43">
        <f>O81</f>
        <v>0.40360526182672601</v>
      </c>
    </row>
    <row r="81" spans="1:15" ht="12.75" x14ac:dyDescent="0.2">
      <c r="A81" s="284">
        <v>2</v>
      </c>
      <c r="B81" s="285">
        <v>2</v>
      </c>
      <c r="C81" s="285">
        <v>1</v>
      </c>
      <c r="D81" s="285">
        <v>8</v>
      </c>
      <c r="E81" s="285" t="s">
        <v>184</v>
      </c>
      <c r="F81" s="287" t="s">
        <v>76</v>
      </c>
      <c r="G81" s="17">
        <v>182714</v>
      </c>
      <c r="H81" s="17">
        <v>182714</v>
      </c>
      <c r="I81" s="17">
        <v>182714</v>
      </c>
      <c r="J81" s="17">
        <v>182714</v>
      </c>
      <c r="K81" s="17">
        <v>182714</v>
      </c>
      <c r="L81" s="17">
        <v>182714</v>
      </c>
      <c r="M81" s="17">
        <v>182714</v>
      </c>
      <c r="N81" s="303">
        <f>SUBTOTAL(9,G81:M81)</f>
        <v>1278998</v>
      </c>
      <c r="O81" s="304">
        <f>IFERROR(N81/$N$18*100,"0.00")</f>
        <v>0.40360526182672601</v>
      </c>
    </row>
    <row r="82" spans="1:15" ht="12.75" x14ac:dyDescent="0.2">
      <c r="A82" s="278">
        <v>2</v>
      </c>
      <c r="B82" s="279">
        <v>2</v>
      </c>
      <c r="C82" s="279">
        <v>2</v>
      </c>
      <c r="D82" s="279"/>
      <c r="E82" s="279"/>
      <c r="F82" s="280" t="s">
        <v>220</v>
      </c>
      <c r="G82" s="22">
        <f>+G83+G85</f>
        <v>415360</v>
      </c>
      <c r="H82" s="22">
        <f t="shared" ref="H82:O82" si="31">+H83+H85</f>
        <v>0</v>
      </c>
      <c r="I82" s="22">
        <f t="shared" si="31"/>
        <v>0</v>
      </c>
      <c r="J82" s="22">
        <f t="shared" si="31"/>
        <v>0</v>
      </c>
      <c r="K82" s="22">
        <f t="shared" si="31"/>
        <v>0</v>
      </c>
      <c r="L82" s="22">
        <f t="shared" si="31"/>
        <v>0</v>
      </c>
      <c r="M82" s="22">
        <f t="shared" si="31"/>
        <v>0</v>
      </c>
      <c r="N82" s="22">
        <f>+N83+N85</f>
        <v>415360</v>
      </c>
      <c r="O82" s="22">
        <f t="shared" si="31"/>
        <v>0.13107251266409245</v>
      </c>
    </row>
    <row r="83" spans="1:15" ht="12.75" x14ac:dyDescent="0.2">
      <c r="A83" s="281">
        <v>2</v>
      </c>
      <c r="B83" s="282">
        <v>2</v>
      </c>
      <c r="C83" s="282">
        <v>2</v>
      </c>
      <c r="D83" s="282">
        <v>1</v>
      </c>
      <c r="E83" s="282"/>
      <c r="F83" s="283" t="s">
        <v>77</v>
      </c>
      <c r="G83" s="20">
        <f>G84</f>
        <v>0</v>
      </c>
      <c r="H83" s="19">
        <f t="shared" ref="H83:O83" si="32">H84</f>
        <v>0</v>
      </c>
      <c r="I83" s="19">
        <f t="shared" si="32"/>
        <v>0</v>
      </c>
      <c r="J83" s="19">
        <f t="shared" si="32"/>
        <v>0</v>
      </c>
      <c r="K83" s="19">
        <f t="shared" si="32"/>
        <v>0</v>
      </c>
      <c r="L83" s="19">
        <f t="shared" si="32"/>
        <v>0</v>
      </c>
      <c r="M83" s="19">
        <f t="shared" si="32"/>
        <v>0</v>
      </c>
      <c r="N83" s="19">
        <f t="shared" si="32"/>
        <v>0</v>
      </c>
      <c r="O83" s="43">
        <f t="shared" si="32"/>
        <v>0</v>
      </c>
    </row>
    <row r="84" spans="1:15" ht="12.75" x14ac:dyDescent="0.2">
      <c r="A84" s="284">
        <v>2</v>
      </c>
      <c r="B84" s="285">
        <v>2</v>
      </c>
      <c r="C84" s="285">
        <v>2</v>
      </c>
      <c r="D84" s="285">
        <v>1</v>
      </c>
      <c r="E84" s="285" t="s">
        <v>184</v>
      </c>
      <c r="F84" s="287" t="s">
        <v>77</v>
      </c>
      <c r="G84" s="17"/>
      <c r="H84" s="17"/>
      <c r="I84" s="17"/>
      <c r="J84" s="17"/>
      <c r="K84" s="17"/>
      <c r="L84" s="17"/>
      <c r="M84" s="17"/>
      <c r="N84" s="302">
        <f>SUBTOTAL(9,G84:M84)</f>
        <v>0</v>
      </c>
      <c r="O84" s="305">
        <f>IFERROR(N84/$N$18*100,"0.00")</f>
        <v>0</v>
      </c>
    </row>
    <row r="85" spans="1:15" ht="12.75" x14ac:dyDescent="0.2">
      <c r="A85" s="281">
        <v>2</v>
      </c>
      <c r="B85" s="282">
        <v>2</v>
      </c>
      <c r="C85" s="282">
        <v>2</v>
      </c>
      <c r="D85" s="282">
        <v>2</v>
      </c>
      <c r="E85" s="282"/>
      <c r="F85" s="283" t="s">
        <v>78</v>
      </c>
      <c r="G85" s="20">
        <f>G86</f>
        <v>415360</v>
      </c>
      <c r="H85" s="19">
        <f t="shared" ref="H85:O85" si="33">H86</f>
        <v>0</v>
      </c>
      <c r="I85" s="19">
        <f t="shared" si="33"/>
        <v>0</v>
      </c>
      <c r="J85" s="19">
        <f t="shared" si="33"/>
        <v>0</v>
      </c>
      <c r="K85" s="19">
        <f t="shared" si="33"/>
        <v>0</v>
      </c>
      <c r="L85" s="19">
        <f t="shared" si="33"/>
        <v>0</v>
      </c>
      <c r="M85" s="19">
        <f t="shared" si="33"/>
        <v>0</v>
      </c>
      <c r="N85" s="19">
        <f t="shared" si="33"/>
        <v>415360</v>
      </c>
      <c r="O85" s="43">
        <f t="shared" si="33"/>
        <v>0.13107251266409245</v>
      </c>
    </row>
    <row r="86" spans="1:15" ht="12.75" x14ac:dyDescent="0.2">
      <c r="A86" s="284">
        <v>2</v>
      </c>
      <c r="B86" s="285">
        <v>2</v>
      </c>
      <c r="C86" s="285">
        <v>2</v>
      </c>
      <c r="D86" s="285">
        <v>2</v>
      </c>
      <c r="E86" s="285" t="s">
        <v>184</v>
      </c>
      <c r="F86" s="287" t="s">
        <v>78</v>
      </c>
      <c r="G86" s="17">
        <v>415360</v>
      </c>
      <c r="H86" s="17"/>
      <c r="I86" s="17"/>
      <c r="J86" s="17"/>
      <c r="K86" s="17"/>
      <c r="L86" s="17"/>
      <c r="M86" s="17"/>
      <c r="N86" s="302">
        <f>SUBTOTAL(9,G86:M86)</f>
        <v>415360</v>
      </c>
      <c r="O86" s="305">
        <f>IFERROR(N86/$N$18*100,"0.00")</f>
        <v>0.13107251266409245</v>
      </c>
    </row>
    <row r="87" spans="1:15" ht="12.75" x14ac:dyDescent="0.2">
      <c r="A87" s="278">
        <v>2</v>
      </c>
      <c r="B87" s="279">
        <v>2</v>
      </c>
      <c r="C87" s="279">
        <v>3</v>
      </c>
      <c r="D87" s="279"/>
      <c r="E87" s="279"/>
      <c r="F87" s="280" t="s">
        <v>13</v>
      </c>
      <c r="G87" s="22">
        <f t="shared" ref="G87:O87" si="34">+G88+G90</f>
        <v>0</v>
      </c>
      <c r="H87" s="22">
        <f t="shared" si="34"/>
        <v>0</v>
      </c>
      <c r="I87" s="22">
        <f t="shared" si="34"/>
        <v>0</v>
      </c>
      <c r="J87" s="22">
        <f t="shared" si="34"/>
        <v>0</v>
      </c>
      <c r="K87" s="22">
        <f t="shared" si="34"/>
        <v>0</v>
      </c>
      <c r="L87" s="22">
        <f t="shared" si="34"/>
        <v>0</v>
      </c>
      <c r="M87" s="22">
        <f t="shared" si="34"/>
        <v>0</v>
      </c>
      <c r="N87" s="22">
        <f t="shared" si="34"/>
        <v>0</v>
      </c>
      <c r="O87" s="22">
        <f t="shared" si="34"/>
        <v>0</v>
      </c>
    </row>
    <row r="88" spans="1:15" ht="12.75" x14ac:dyDescent="0.2">
      <c r="A88" s="281">
        <v>2</v>
      </c>
      <c r="B88" s="282">
        <v>2</v>
      </c>
      <c r="C88" s="282">
        <v>3</v>
      </c>
      <c r="D88" s="282">
        <v>1</v>
      </c>
      <c r="E88" s="282"/>
      <c r="F88" s="283" t="s">
        <v>79</v>
      </c>
      <c r="G88" s="20">
        <f>G89</f>
        <v>0</v>
      </c>
      <c r="H88" s="20">
        <f t="shared" ref="H88:O88" si="35">H89</f>
        <v>0</v>
      </c>
      <c r="I88" s="20">
        <f t="shared" si="35"/>
        <v>0</v>
      </c>
      <c r="J88" s="20">
        <f t="shared" si="35"/>
        <v>0</v>
      </c>
      <c r="K88" s="20">
        <f t="shared" si="35"/>
        <v>0</v>
      </c>
      <c r="L88" s="20">
        <f t="shared" si="35"/>
        <v>0</v>
      </c>
      <c r="M88" s="20">
        <f t="shared" si="35"/>
        <v>0</v>
      </c>
      <c r="N88" s="20">
        <f>N89</f>
        <v>0</v>
      </c>
      <c r="O88" s="44">
        <f t="shared" si="35"/>
        <v>0</v>
      </c>
    </row>
    <row r="89" spans="1:15" ht="12.75" x14ac:dyDescent="0.2">
      <c r="A89" s="284">
        <v>2</v>
      </c>
      <c r="B89" s="285">
        <v>2</v>
      </c>
      <c r="C89" s="285">
        <v>3</v>
      </c>
      <c r="D89" s="285">
        <v>1</v>
      </c>
      <c r="E89" s="285" t="s">
        <v>184</v>
      </c>
      <c r="F89" s="287" t="s">
        <v>79</v>
      </c>
      <c r="G89" s="17"/>
      <c r="H89" s="17"/>
      <c r="I89" s="17"/>
      <c r="J89" s="17"/>
      <c r="K89" s="17"/>
      <c r="L89" s="17"/>
      <c r="M89" s="17"/>
      <c r="N89" s="302">
        <f>SUBTOTAL(9,G89:M89)</f>
        <v>0</v>
      </c>
      <c r="O89" s="304">
        <f>IFERROR(N89/$N$18*100,"0.00")</f>
        <v>0</v>
      </c>
    </row>
    <row r="90" spans="1:15" ht="12.75" x14ac:dyDescent="0.2">
      <c r="A90" s="281">
        <v>2</v>
      </c>
      <c r="B90" s="282">
        <v>2</v>
      </c>
      <c r="C90" s="282">
        <v>3</v>
      </c>
      <c r="D90" s="282">
        <v>2</v>
      </c>
      <c r="E90" s="282"/>
      <c r="F90" s="283" t="s">
        <v>80</v>
      </c>
      <c r="G90" s="20">
        <f>G91</f>
        <v>0</v>
      </c>
      <c r="H90" s="20">
        <f t="shared" ref="H90:O90" si="36">H91</f>
        <v>0</v>
      </c>
      <c r="I90" s="20">
        <f t="shared" si="36"/>
        <v>0</v>
      </c>
      <c r="J90" s="20">
        <f t="shared" si="36"/>
        <v>0</v>
      </c>
      <c r="K90" s="20">
        <f t="shared" si="36"/>
        <v>0</v>
      </c>
      <c r="L90" s="20">
        <f t="shared" si="36"/>
        <v>0</v>
      </c>
      <c r="M90" s="20">
        <f t="shared" si="36"/>
        <v>0</v>
      </c>
      <c r="N90" s="20">
        <f t="shared" si="36"/>
        <v>0</v>
      </c>
      <c r="O90" s="43">
        <f t="shared" si="36"/>
        <v>0</v>
      </c>
    </row>
    <row r="91" spans="1:15" ht="12.75" x14ac:dyDescent="0.2">
      <c r="A91" s="291">
        <v>2</v>
      </c>
      <c r="B91" s="285">
        <v>2</v>
      </c>
      <c r="C91" s="285">
        <v>3</v>
      </c>
      <c r="D91" s="285">
        <v>2</v>
      </c>
      <c r="E91" s="285" t="s">
        <v>184</v>
      </c>
      <c r="F91" s="292" t="s">
        <v>80</v>
      </c>
      <c r="G91" s="17"/>
      <c r="H91" s="17"/>
      <c r="I91" s="17"/>
      <c r="J91" s="17"/>
      <c r="K91" s="17"/>
      <c r="L91" s="17"/>
      <c r="M91" s="17"/>
      <c r="N91" s="302">
        <f>SUBTOTAL(9,G91:M91)</f>
        <v>0</v>
      </c>
      <c r="O91" s="304">
        <f>IFERROR(N91/$N$18*100,"0.00")</f>
        <v>0</v>
      </c>
    </row>
    <row r="92" spans="1:15" ht="12.75" x14ac:dyDescent="0.2">
      <c r="A92" s="278">
        <v>2</v>
      </c>
      <c r="B92" s="279">
        <v>2</v>
      </c>
      <c r="C92" s="279">
        <v>4</v>
      </c>
      <c r="D92" s="279"/>
      <c r="E92" s="279"/>
      <c r="F92" s="280" t="s">
        <v>81</v>
      </c>
      <c r="G92" s="22">
        <f>+G93+G95+G97</f>
        <v>0</v>
      </c>
      <c r="H92" s="22">
        <f t="shared" ref="H92:O92" si="37">+H93+H95+H97</f>
        <v>1891009.63</v>
      </c>
      <c r="I92" s="22">
        <f t="shared" si="37"/>
        <v>1891009.63</v>
      </c>
      <c r="J92" s="22">
        <f t="shared" si="37"/>
        <v>0</v>
      </c>
      <c r="K92" s="22">
        <f t="shared" si="37"/>
        <v>0</v>
      </c>
      <c r="L92" s="22">
        <f t="shared" si="37"/>
        <v>0</v>
      </c>
      <c r="M92" s="22">
        <f t="shared" si="37"/>
        <v>0</v>
      </c>
      <c r="N92" s="22">
        <f t="shared" si="37"/>
        <v>3782019.26</v>
      </c>
      <c r="O92" s="22">
        <f t="shared" si="37"/>
        <v>1.1934677565297371</v>
      </c>
    </row>
    <row r="93" spans="1:15" ht="12.75" x14ac:dyDescent="0.2">
      <c r="A93" s="281">
        <v>2</v>
      </c>
      <c r="B93" s="282">
        <v>2</v>
      </c>
      <c r="C93" s="282">
        <v>4</v>
      </c>
      <c r="D93" s="282">
        <v>1</v>
      </c>
      <c r="E93" s="282"/>
      <c r="F93" s="290" t="s">
        <v>965</v>
      </c>
      <c r="G93" s="20">
        <f>G94</f>
        <v>0</v>
      </c>
      <c r="H93" s="19">
        <f t="shared" ref="H93:O93" si="38">H94</f>
        <v>879093.13</v>
      </c>
      <c r="I93" s="19">
        <f t="shared" si="38"/>
        <v>879093.13</v>
      </c>
      <c r="J93" s="19">
        <f t="shared" si="38"/>
        <v>0</v>
      </c>
      <c r="K93" s="19">
        <f t="shared" si="38"/>
        <v>0</v>
      </c>
      <c r="L93" s="19">
        <f t="shared" si="38"/>
        <v>0</v>
      </c>
      <c r="M93" s="19">
        <f t="shared" si="38"/>
        <v>0</v>
      </c>
      <c r="N93" s="19">
        <f t="shared" si="38"/>
        <v>1758186.26</v>
      </c>
      <c r="O93" s="43">
        <f t="shared" si="38"/>
        <v>0.5548196524212331</v>
      </c>
    </row>
    <row r="94" spans="1:15" ht="12.75" x14ac:dyDescent="0.2">
      <c r="A94" s="284">
        <v>2</v>
      </c>
      <c r="B94" s="285">
        <v>2</v>
      </c>
      <c r="C94" s="285">
        <v>4</v>
      </c>
      <c r="D94" s="285">
        <v>1</v>
      </c>
      <c r="E94" s="285" t="s">
        <v>184</v>
      </c>
      <c r="F94" s="286" t="s">
        <v>965</v>
      </c>
      <c r="G94" s="17"/>
      <c r="H94" s="17">
        <v>879093.13</v>
      </c>
      <c r="I94" s="17">
        <v>879093.13</v>
      </c>
      <c r="J94" s="17"/>
      <c r="K94" s="17"/>
      <c r="L94" s="17"/>
      <c r="M94" s="17"/>
      <c r="N94" s="302">
        <f>SUBTOTAL(9,G94:M94)</f>
        <v>1758186.26</v>
      </c>
      <c r="O94" s="305">
        <f>IFERROR(N94/$N$18*100,"0.00")</f>
        <v>0.5548196524212331</v>
      </c>
    </row>
    <row r="95" spans="1:15" ht="12.75" x14ac:dyDescent="0.2">
      <c r="A95" s="281">
        <v>2</v>
      </c>
      <c r="B95" s="282">
        <v>2</v>
      </c>
      <c r="C95" s="282">
        <v>4</v>
      </c>
      <c r="D95" s="282">
        <v>2</v>
      </c>
      <c r="E95" s="282"/>
      <c r="F95" s="290" t="s">
        <v>14</v>
      </c>
      <c r="G95" s="20">
        <f>G96</f>
        <v>0</v>
      </c>
      <c r="H95" s="19">
        <f t="shared" ref="H95:O95" si="39">H96</f>
        <v>1011916.5</v>
      </c>
      <c r="I95" s="19">
        <f t="shared" si="39"/>
        <v>1011916.5</v>
      </c>
      <c r="J95" s="19">
        <f t="shared" si="39"/>
        <v>0</v>
      </c>
      <c r="K95" s="19">
        <f t="shared" si="39"/>
        <v>0</v>
      </c>
      <c r="L95" s="19">
        <f t="shared" si="39"/>
        <v>0</v>
      </c>
      <c r="M95" s="19">
        <f t="shared" si="39"/>
        <v>0</v>
      </c>
      <c r="N95" s="19">
        <f>N96</f>
        <v>2023833</v>
      </c>
      <c r="O95" s="43">
        <f t="shared" si="39"/>
        <v>0.63864810410850403</v>
      </c>
    </row>
    <row r="96" spans="1:15" ht="12.75" x14ac:dyDescent="0.2">
      <c r="A96" s="291">
        <v>2</v>
      </c>
      <c r="B96" s="285">
        <v>2</v>
      </c>
      <c r="C96" s="285">
        <v>4</v>
      </c>
      <c r="D96" s="285">
        <v>2</v>
      </c>
      <c r="E96" s="285" t="s">
        <v>184</v>
      </c>
      <c r="F96" s="292" t="s">
        <v>14</v>
      </c>
      <c r="G96" s="17"/>
      <c r="H96" s="17">
        <v>1011916.5</v>
      </c>
      <c r="I96" s="17">
        <v>1011916.5</v>
      </c>
      <c r="J96" s="17"/>
      <c r="K96" s="17"/>
      <c r="L96" s="17"/>
      <c r="M96" s="17"/>
      <c r="N96" s="302">
        <f>SUBTOTAL(9,G96:M96)</f>
        <v>2023833</v>
      </c>
      <c r="O96" s="305">
        <f>IFERROR(N96/$N$18*100,"0.00")</f>
        <v>0.63864810410850403</v>
      </c>
    </row>
    <row r="97" spans="1:15" ht="12.75" x14ac:dyDescent="0.2">
      <c r="A97" s="281">
        <v>2</v>
      </c>
      <c r="B97" s="282">
        <v>2</v>
      </c>
      <c r="C97" s="282">
        <v>4</v>
      </c>
      <c r="D97" s="282">
        <v>4</v>
      </c>
      <c r="E97" s="282"/>
      <c r="F97" s="290" t="s">
        <v>82</v>
      </c>
      <c r="G97" s="20">
        <f>G98</f>
        <v>0</v>
      </c>
      <c r="H97" s="19">
        <f t="shared" ref="H97:O97" si="40">H98</f>
        <v>0</v>
      </c>
      <c r="I97" s="19">
        <f t="shared" si="40"/>
        <v>0</v>
      </c>
      <c r="J97" s="19">
        <f t="shared" si="40"/>
        <v>0</v>
      </c>
      <c r="K97" s="19">
        <f t="shared" si="40"/>
        <v>0</v>
      </c>
      <c r="L97" s="19">
        <f t="shared" si="40"/>
        <v>0</v>
      </c>
      <c r="M97" s="19">
        <f t="shared" si="40"/>
        <v>0</v>
      </c>
      <c r="N97" s="19">
        <f t="shared" si="40"/>
        <v>0</v>
      </c>
      <c r="O97" s="43">
        <f t="shared" si="40"/>
        <v>0</v>
      </c>
    </row>
    <row r="98" spans="1:15" ht="12.75" x14ac:dyDescent="0.2">
      <c r="A98" s="291">
        <v>2</v>
      </c>
      <c r="B98" s="285">
        <v>2</v>
      </c>
      <c r="C98" s="285">
        <v>4</v>
      </c>
      <c r="D98" s="285">
        <v>4</v>
      </c>
      <c r="E98" s="285" t="s">
        <v>184</v>
      </c>
      <c r="F98" s="292" t="s">
        <v>82</v>
      </c>
      <c r="G98" s="17"/>
      <c r="H98" s="17"/>
      <c r="I98" s="17"/>
      <c r="J98" s="17"/>
      <c r="K98" s="17"/>
      <c r="L98" s="17"/>
      <c r="M98" s="17"/>
      <c r="N98" s="302">
        <f>SUBTOTAL(9,G98:M98)</f>
        <v>0</v>
      </c>
      <c r="O98" s="305">
        <f>IFERROR(N98/$N$18*100,"0.00")</f>
        <v>0</v>
      </c>
    </row>
    <row r="99" spans="1:15" ht="12.75" x14ac:dyDescent="0.2">
      <c r="A99" s="278">
        <v>2</v>
      </c>
      <c r="B99" s="279">
        <v>2</v>
      </c>
      <c r="C99" s="279">
        <v>5</v>
      </c>
      <c r="D99" s="279"/>
      <c r="E99" s="279"/>
      <c r="F99" s="280" t="s">
        <v>83</v>
      </c>
      <c r="G99" s="22">
        <f>+G100+G102+G104+G110+G112+G114</f>
        <v>0</v>
      </c>
      <c r="H99" s="22">
        <f t="shared" ref="H99:M99" si="41">+H100+H102+H104+H110+H112+H114</f>
        <v>0</v>
      </c>
      <c r="I99" s="22">
        <f t="shared" si="41"/>
        <v>0</v>
      </c>
      <c r="J99" s="22">
        <f t="shared" si="41"/>
        <v>0</v>
      </c>
      <c r="K99" s="22">
        <f t="shared" si="41"/>
        <v>0</v>
      </c>
      <c r="L99" s="22">
        <f t="shared" si="41"/>
        <v>0</v>
      </c>
      <c r="M99" s="22">
        <f t="shared" si="41"/>
        <v>0</v>
      </c>
      <c r="N99" s="22">
        <f>+N100+N102+N104+N110+N112+N114</f>
        <v>0</v>
      </c>
      <c r="O99" s="22">
        <f>+O100+O102+O104+O110+O112+O114</f>
        <v>0</v>
      </c>
    </row>
    <row r="100" spans="1:15" ht="12.75" x14ac:dyDescent="0.2">
      <c r="A100" s="281">
        <v>2</v>
      </c>
      <c r="B100" s="282">
        <v>2</v>
      </c>
      <c r="C100" s="282">
        <v>5</v>
      </c>
      <c r="D100" s="282">
        <v>1</v>
      </c>
      <c r="E100" s="282"/>
      <c r="F100" s="290" t="s">
        <v>84</v>
      </c>
      <c r="G100" s="20">
        <f>G101</f>
        <v>0</v>
      </c>
      <c r="H100" s="20">
        <f t="shared" ref="H100:O100" si="42">H101</f>
        <v>0</v>
      </c>
      <c r="I100" s="20">
        <f t="shared" si="42"/>
        <v>0</v>
      </c>
      <c r="J100" s="20">
        <f t="shared" si="42"/>
        <v>0</v>
      </c>
      <c r="K100" s="20">
        <f t="shared" si="42"/>
        <v>0</v>
      </c>
      <c r="L100" s="20">
        <f t="shared" si="42"/>
        <v>0</v>
      </c>
      <c r="M100" s="20">
        <f t="shared" si="42"/>
        <v>0</v>
      </c>
      <c r="N100" s="20">
        <f t="shared" si="42"/>
        <v>0</v>
      </c>
      <c r="O100" s="44">
        <f t="shared" si="42"/>
        <v>0</v>
      </c>
    </row>
    <row r="101" spans="1:15" ht="12.75" x14ac:dyDescent="0.2">
      <c r="A101" s="291">
        <v>2</v>
      </c>
      <c r="B101" s="285">
        <v>2</v>
      </c>
      <c r="C101" s="285">
        <v>5</v>
      </c>
      <c r="D101" s="285">
        <v>1</v>
      </c>
      <c r="E101" s="285" t="s">
        <v>184</v>
      </c>
      <c r="F101" s="292" t="s">
        <v>84</v>
      </c>
      <c r="G101" s="17"/>
      <c r="H101" s="17"/>
      <c r="I101" s="17"/>
      <c r="J101" s="17"/>
      <c r="K101" s="17"/>
      <c r="L101" s="17"/>
      <c r="M101" s="17"/>
      <c r="N101" s="302">
        <f>SUBTOTAL(9,G101:M101)</f>
        <v>0</v>
      </c>
      <c r="O101" s="305">
        <f>IFERROR(N101/$N$18*100,"0.00")</f>
        <v>0</v>
      </c>
    </row>
    <row r="102" spans="1:15" ht="12.75" x14ac:dyDescent="0.2">
      <c r="A102" s="293">
        <v>2</v>
      </c>
      <c r="B102" s="282">
        <v>2</v>
      </c>
      <c r="C102" s="282">
        <v>5</v>
      </c>
      <c r="D102" s="282">
        <v>2</v>
      </c>
      <c r="E102" s="282"/>
      <c r="F102" s="294" t="s">
        <v>966</v>
      </c>
      <c r="G102" s="20">
        <f>G103</f>
        <v>0</v>
      </c>
      <c r="H102" s="19">
        <f t="shared" ref="H102:O102" si="43">H103</f>
        <v>0</v>
      </c>
      <c r="I102" s="19">
        <f t="shared" si="43"/>
        <v>0</v>
      </c>
      <c r="J102" s="19">
        <f t="shared" si="43"/>
        <v>0</v>
      </c>
      <c r="K102" s="19">
        <f t="shared" si="43"/>
        <v>0</v>
      </c>
      <c r="L102" s="19">
        <f t="shared" si="43"/>
        <v>0</v>
      </c>
      <c r="M102" s="19">
        <f t="shared" si="43"/>
        <v>0</v>
      </c>
      <c r="N102" s="19">
        <f t="shared" si="43"/>
        <v>0</v>
      </c>
      <c r="O102" s="43">
        <f t="shared" si="43"/>
        <v>0</v>
      </c>
    </row>
    <row r="103" spans="1:15" ht="12.75" x14ac:dyDescent="0.2">
      <c r="A103" s="291">
        <v>2</v>
      </c>
      <c r="B103" s="285">
        <v>2</v>
      </c>
      <c r="C103" s="285">
        <v>5</v>
      </c>
      <c r="D103" s="285">
        <v>2</v>
      </c>
      <c r="E103" s="285" t="s">
        <v>184</v>
      </c>
      <c r="F103" s="292" t="s">
        <v>966</v>
      </c>
      <c r="G103" s="17"/>
      <c r="H103" s="17"/>
      <c r="I103" s="17"/>
      <c r="J103" s="17"/>
      <c r="K103" s="17"/>
      <c r="L103" s="17"/>
      <c r="M103" s="17"/>
      <c r="N103" s="302">
        <f>SUBTOTAL(9,G103:M103)</f>
        <v>0</v>
      </c>
      <c r="O103" s="305">
        <f>IFERROR(N103/$N$18*100,"0.00")</f>
        <v>0</v>
      </c>
    </row>
    <row r="104" spans="1:15" ht="12.75" x14ac:dyDescent="0.2">
      <c r="A104" s="293">
        <v>2</v>
      </c>
      <c r="B104" s="282">
        <v>2</v>
      </c>
      <c r="C104" s="282">
        <v>5</v>
      </c>
      <c r="D104" s="282">
        <v>3</v>
      </c>
      <c r="E104" s="282"/>
      <c r="F104" s="294" t="s">
        <v>967</v>
      </c>
      <c r="G104" s="20">
        <f>SUM(G105:G109)</f>
        <v>0</v>
      </c>
      <c r="H104" s="20">
        <f t="shared" ref="H104:M104" si="44">SUM(H105:H109)</f>
        <v>0</v>
      </c>
      <c r="I104" s="20">
        <f t="shared" si="44"/>
        <v>0</v>
      </c>
      <c r="J104" s="20">
        <f t="shared" si="44"/>
        <v>0</v>
      </c>
      <c r="K104" s="20">
        <f t="shared" si="44"/>
        <v>0</v>
      </c>
      <c r="L104" s="20">
        <f t="shared" si="44"/>
        <v>0</v>
      </c>
      <c r="M104" s="20">
        <f t="shared" si="44"/>
        <v>0</v>
      </c>
      <c r="N104" s="20">
        <f>SUM(N105:N109)</f>
        <v>0</v>
      </c>
      <c r="O104" s="44">
        <f>SUM(O105:O109)</f>
        <v>0</v>
      </c>
    </row>
    <row r="105" spans="1:15" ht="12.75" x14ac:dyDescent="0.2">
      <c r="A105" s="291">
        <v>2</v>
      </c>
      <c r="B105" s="285">
        <v>2</v>
      </c>
      <c r="C105" s="285">
        <v>5</v>
      </c>
      <c r="D105" s="285">
        <v>3</v>
      </c>
      <c r="E105" s="285" t="s">
        <v>184</v>
      </c>
      <c r="F105" s="292" t="s">
        <v>85</v>
      </c>
      <c r="G105" s="17"/>
      <c r="H105" s="17"/>
      <c r="I105" s="17"/>
      <c r="J105" s="17"/>
      <c r="K105" s="17"/>
      <c r="L105" s="17"/>
      <c r="M105" s="17"/>
      <c r="N105" s="302">
        <f>SUBTOTAL(9,G105:M105)</f>
        <v>0</v>
      </c>
      <c r="O105" s="305">
        <f>IFERROR(N105/$N$18*100,"0.00")</f>
        <v>0</v>
      </c>
    </row>
    <row r="106" spans="1:15" ht="12.75" x14ac:dyDescent="0.2">
      <c r="A106" s="291">
        <v>2</v>
      </c>
      <c r="B106" s="285">
        <v>2</v>
      </c>
      <c r="C106" s="285">
        <v>5</v>
      </c>
      <c r="D106" s="285">
        <v>3</v>
      </c>
      <c r="E106" s="285" t="s">
        <v>185</v>
      </c>
      <c r="F106" s="292" t="s">
        <v>86</v>
      </c>
      <c r="G106" s="17"/>
      <c r="H106" s="17"/>
      <c r="I106" s="17"/>
      <c r="J106" s="17"/>
      <c r="K106" s="17"/>
      <c r="L106" s="17"/>
      <c r="M106" s="17"/>
      <c r="N106" s="302">
        <f t="shared" ref="N106:N111" si="45">SUBTOTAL(9,G106:M106)</f>
        <v>0</v>
      </c>
      <c r="O106" s="305">
        <f t="shared" ref="O106:O111" si="46">IFERROR(N106/$N$18*100,"0.00")</f>
        <v>0</v>
      </c>
    </row>
    <row r="107" spans="1:15" ht="12.75" x14ac:dyDescent="0.2">
      <c r="A107" s="291">
        <v>2</v>
      </c>
      <c r="B107" s="285">
        <v>2</v>
      </c>
      <c r="C107" s="285">
        <v>5</v>
      </c>
      <c r="D107" s="285">
        <v>3</v>
      </c>
      <c r="E107" s="285" t="s">
        <v>186</v>
      </c>
      <c r="F107" s="292" t="s">
        <v>87</v>
      </c>
      <c r="G107" s="17"/>
      <c r="H107" s="17"/>
      <c r="I107" s="17"/>
      <c r="J107" s="17"/>
      <c r="K107" s="17"/>
      <c r="L107" s="17"/>
      <c r="M107" s="17"/>
      <c r="N107" s="302">
        <f t="shared" si="45"/>
        <v>0</v>
      </c>
      <c r="O107" s="305">
        <f t="shared" si="46"/>
        <v>0</v>
      </c>
    </row>
    <row r="108" spans="1:15" ht="12.75" x14ac:dyDescent="0.2">
      <c r="A108" s="291">
        <v>2</v>
      </c>
      <c r="B108" s="285">
        <v>2</v>
      </c>
      <c r="C108" s="285">
        <v>5</v>
      </c>
      <c r="D108" s="285">
        <v>3</v>
      </c>
      <c r="E108" s="285" t="s">
        <v>187</v>
      </c>
      <c r="F108" s="292" t="s">
        <v>88</v>
      </c>
      <c r="G108" s="17"/>
      <c r="H108" s="17"/>
      <c r="I108" s="17"/>
      <c r="J108" s="17"/>
      <c r="K108" s="17"/>
      <c r="L108" s="17"/>
      <c r="M108" s="17"/>
      <c r="N108" s="302">
        <f t="shared" si="45"/>
        <v>0</v>
      </c>
      <c r="O108" s="305">
        <f t="shared" si="46"/>
        <v>0</v>
      </c>
    </row>
    <row r="109" spans="1:15" ht="12.75" x14ac:dyDescent="0.2">
      <c r="A109" s="291">
        <v>2</v>
      </c>
      <c r="B109" s="285">
        <v>2</v>
      </c>
      <c r="C109" s="285">
        <v>5</v>
      </c>
      <c r="D109" s="285">
        <v>3</v>
      </c>
      <c r="E109" s="285" t="s">
        <v>190</v>
      </c>
      <c r="F109" s="292" t="s">
        <v>89</v>
      </c>
      <c r="G109" s="17"/>
      <c r="H109" s="17"/>
      <c r="I109" s="17"/>
      <c r="J109" s="17"/>
      <c r="K109" s="17"/>
      <c r="L109" s="17"/>
      <c r="M109" s="17"/>
      <c r="N109" s="302">
        <f t="shared" si="45"/>
        <v>0</v>
      </c>
      <c r="O109" s="305">
        <f t="shared" si="46"/>
        <v>0</v>
      </c>
    </row>
    <row r="110" spans="1:15" ht="12.75" x14ac:dyDescent="0.2">
      <c r="A110" s="281">
        <v>2</v>
      </c>
      <c r="B110" s="282">
        <v>2</v>
      </c>
      <c r="C110" s="282">
        <v>5</v>
      </c>
      <c r="D110" s="282">
        <v>4</v>
      </c>
      <c r="E110" s="282"/>
      <c r="F110" s="290" t="s">
        <v>90</v>
      </c>
      <c r="G110" s="19">
        <f>+G111</f>
        <v>0</v>
      </c>
      <c r="H110" s="19">
        <f t="shared" ref="H110:O110" si="47">+H111</f>
        <v>0</v>
      </c>
      <c r="I110" s="19">
        <f t="shared" si="47"/>
        <v>0</v>
      </c>
      <c r="J110" s="19">
        <f t="shared" si="47"/>
        <v>0</v>
      </c>
      <c r="K110" s="19">
        <f t="shared" si="47"/>
        <v>0</v>
      </c>
      <c r="L110" s="19">
        <f t="shared" si="47"/>
        <v>0</v>
      </c>
      <c r="M110" s="19">
        <f t="shared" si="47"/>
        <v>0</v>
      </c>
      <c r="N110" s="19">
        <f t="shared" si="47"/>
        <v>0</v>
      </c>
      <c r="O110" s="44">
        <f t="shared" si="47"/>
        <v>0</v>
      </c>
    </row>
    <row r="111" spans="1:15" ht="12.75" x14ac:dyDescent="0.2">
      <c r="A111" s="291">
        <v>2</v>
      </c>
      <c r="B111" s="285">
        <v>2</v>
      </c>
      <c r="C111" s="285">
        <v>5</v>
      </c>
      <c r="D111" s="285">
        <v>4</v>
      </c>
      <c r="E111" s="285" t="s">
        <v>184</v>
      </c>
      <c r="F111" s="292" t="s">
        <v>90</v>
      </c>
      <c r="G111" s="17"/>
      <c r="H111" s="17"/>
      <c r="I111" s="17"/>
      <c r="J111" s="17"/>
      <c r="K111" s="17"/>
      <c r="L111" s="17"/>
      <c r="M111" s="17"/>
      <c r="N111" s="302">
        <f t="shared" si="45"/>
        <v>0</v>
      </c>
      <c r="O111" s="305">
        <f t="shared" si="46"/>
        <v>0</v>
      </c>
    </row>
    <row r="112" spans="1:15" ht="12.75" x14ac:dyDescent="0.2">
      <c r="A112" s="293">
        <v>2</v>
      </c>
      <c r="B112" s="282">
        <v>2</v>
      </c>
      <c r="C112" s="282">
        <v>5</v>
      </c>
      <c r="D112" s="282">
        <v>8</v>
      </c>
      <c r="E112" s="282"/>
      <c r="F112" s="294" t="s">
        <v>91</v>
      </c>
      <c r="G112" s="20">
        <f>G113</f>
        <v>0</v>
      </c>
      <c r="H112" s="19">
        <f t="shared" ref="H112:O112" si="48">H113</f>
        <v>0</v>
      </c>
      <c r="I112" s="19">
        <f t="shared" si="48"/>
        <v>0</v>
      </c>
      <c r="J112" s="19">
        <f t="shared" si="48"/>
        <v>0</v>
      </c>
      <c r="K112" s="19">
        <f t="shared" si="48"/>
        <v>0</v>
      </c>
      <c r="L112" s="19">
        <f t="shared" si="48"/>
        <v>0</v>
      </c>
      <c r="M112" s="19">
        <f t="shared" si="48"/>
        <v>0</v>
      </c>
      <c r="N112" s="19">
        <f t="shared" si="48"/>
        <v>0</v>
      </c>
      <c r="O112" s="43">
        <f t="shared" si="48"/>
        <v>0</v>
      </c>
    </row>
    <row r="113" spans="1:15" ht="12.75" x14ac:dyDescent="0.2">
      <c r="A113" s="291">
        <v>2</v>
      </c>
      <c r="B113" s="285">
        <v>2</v>
      </c>
      <c r="C113" s="285">
        <v>5</v>
      </c>
      <c r="D113" s="285">
        <v>8</v>
      </c>
      <c r="E113" s="285" t="s">
        <v>184</v>
      </c>
      <c r="F113" s="292" t="s">
        <v>91</v>
      </c>
      <c r="G113" s="17"/>
      <c r="H113" s="17"/>
      <c r="I113" s="17"/>
      <c r="J113" s="17"/>
      <c r="K113" s="17"/>
      <c r="L113" s="17"/>
      <c r="M113" s="17"/>
      <c r="N113" s="302">
        <f>SUBTOTAL(9,G113:M113)</f>
        <v>0</v>
      </c>
      <c r="O113" s="305">
        <f>IFERROR(N113/$N$18*100,"0.00")</f>
        <v>0</v>
      </c>
    </row>
    <row r="114" spans="1:15" ht="12.75" x14ac:dyDescent="0.2">
      <c r="A114" s="293">
        <v>2</v>
      </c>
      <c r="B114" s="282">
        <v>2</v>
      </c>
      <c r="C114" s="282">
        <v>5</v>
      </c>
      <c r="D114" s="282">
        <v>9</v>
      </c>
      <c r="E114" s="282"/>
      <c r="F114" s="294" t="s">
        <v>968</v>
      </c>
      <c r="G114" s="19">
        <f>+G115</f>
        <v>0</v>
      </c>
      <c r="H114" s="19">
        <f t="shared" ref="H114:O114" si="49">H115</f>
        <v>0</v>
      </c>
      <c r="I114" s="19">
        <f t="shared" si="49"/>
        <v>0</v>
      </c>
      <c r="J114" s="19">
        <f t="shared" si="49"/>
        <v>0</v>
      </c>
      <c r="K114" s="19">
        <f t="shared" si="49"/>
        <v>0</v>
      </c>
      <c r="L114" s="19">
        <f t="shared" si="49"/>
        <v>0</v>
      </c>
      <c r="M114" s="19">
        <f t="shared" si="49"/>
        <v>0</v>
      </c>
      <c r="N114" s="19">
        <f t="shared" si="49"/>
        <v>0</v>
      </c>
      <c r="O114" s="43">
        <f t="shared" si="49"/>
        <v>0</v>
      </c>
    </row>
    <row r="115" spans="1:15" ht="12.75" x14ac:dyDescent="0.2">
      <c r="A115" s="291">
        <v>2</v>
      </c>
      <c r="B115" s="285">
        <v>2</v>
      </c>
      <c r="C115" s="285">
        <v>5</v>
      </c>
      <c r="D115" s="285">
        <v>8</v>
      </c>
      <c r="E115" s="285" t="s">
        <v>184</v>
      </c>
      <c r="F115" s="292" t="s">
        <v>969</v>
      </c>
      <c r="G115" s="17"/>
      <c r="H115" s="17"/>
      <c r="I115" s="17"/>
      <c r="J115" s="17"/>
      <c r="K115" s="17"/>
      <c r="L115" s="17"/>
      <c r="M115" s="17"/>
      <c r="N115" s="302">
        <f>SUBTOTAL(9,G115:M115)</f>
        <v>0</v>
      </c>
      <c r="O115" s="305">
        <f>IFERROR(N115/$N$18*100,"0.00")</f>
        <v>0</v>
      </c>
    </row>
    <row r="116" spans="1:15" ht="12.75" x14ac:dyDescent="0.2">
      <c r="A116" s="278">
        <v>2</v>
      </c>
      <c r="B116" s="279">
        <v>2</v>
      </c>
      <c r="C116" s="279">
        <v>6</v>
      </c>
      <c r="D116" s="279"/>
      <c r="E116" s="279"/>
      <c r="F116" s="280" t="s">
        <v>92</v>
      </c>
      <c r="G116" s="22">
        <f>+G117+G119+G121+G123</f>
        <v>0</v>
      </c>
      <c r="H116" s="343">
        <f t="shared" ref="H116:N116" si="50">+H117+H119+H121+H123</f>
        <v>0</v>
      </c>
      <c r="I116" s="343">
        <f t="shared" si="50"/>
        <v>0</v>
      </c>
      <c r="J116" s="343">
        <f t="shared" si="50"/>
        <v>0</v>
      </c>
      <c r="K116" s="343">
        <f t="shared" si="50"/>
        <v>0</v>
      </c>
      <c r="L116" s="343">
        <f t="shared" si="50"/>
        <v>0</v>
      </c>
      <c r="M116" s="343">
        <f t="shared" si="50"/>
        <v>0</v>
      </c>
      <c r="N116" s="343">
        <f t="shared" si="50"/>
        <v>0</v>
      </c>
      <c r="O116" s="42">
        <f>+O117+O119+O121+O123</f>
        <v>0</v>
      </c>
    </row>
    <row r="117" spans="1:15" ht="12.75" x14ac:dyDescent="0.2">
      <c r="A117" s="281">
        <v>2</v>
      </c>
      <c r="B117" s="282">
        <v>2</v>
      </c>
      <c r="C117" s="282">
        <v>6</v>
      </c>
      <c r="D117" s="282">
        <v>1</v>
      </c>
      <c r="E117" s="282"/>
      <c r="F117" s="290" t="s">
        <v>221</v>
      </c>
      <c r="G117" s="20">
        <f>G118</f>
        <v>0</v>
      </c>
      <c r="H117" s="19">
        <f t="shared" ref="H117:O117" si="51">H118</f>
        <v>0</v>
      </c>
      <c r="I117" s="19">
        <f t="shared" si="51"/>
        <v>0</v>
      </c>
      <c r="J117" s="19">
        <f t="shared" si="51"/>
        <v>0</v>
      </c>
      <c r="K117" s="19">
        <f t="shared" si="51"/>
        <v>0</v>
      </c>
      <c r="L117" s="19">
        <f t="shared" si="51"/>
        <v>0</v>
      </c>
      <c r="M117" s="19">
        <f t="shared" si="51"/>
        <v>0</v>
      </c>
      <c r="N117" s="19">
        <f t="shared" si="51"/>
        <v>0</v>
      </c>
      <c r="O117" s="43">
        <f t="shared" si="51"/>
        <v>0</v>
      </c>
    </row>
    <row r="118" spans="1:15" ht="12.75" x14ac:dyDescent="0.2">
      <c r="A118" s="291">
        <v>2</v>
      </c>
      <c r="B118" s="285">
        <v>2</v>
      </c>
      <c r="C118" s="285">
        <v>6</v>
      </c>
      <c r="D118" s="285">
        <v>1</v>
      </c>
      <c r="E118" s="285" t="s">
        <v>184</v>
      </c>
      <c r="F118" s="292" t="s">
        <v>221</v>
      </c>
      <c r="G118" s="17"/>
      <c r="H118" s="17"/>
      <c r="I118" s="17"/>
      <c r="J118" s="17"/>
      <c r="K118" s="17"/>
      <c r="L118" s="17"/>
      <c r="M118" s="17"/>
      <c r="N118" s="302">
        <f>SUBTOTAL(9,G118:M118)</f>
        <v>0</v>
      </c>
      <c r="O118" s="305">
        <f>IFERROR(N118/$N$18*100,"0.00")</f>
        <v>0</v>
      </c>
    </row>
    <row r="119" spans="1:15" ht="12.75" x14ac:dyDescent="0.2">
      <c r="A119" s="281">
        <v>2</v>
      </c>
      <c r="B119" s="282">
        <v>2</v>
      </c>
      <c r="C119" s="282">
        <v>6</v>
      </c>
      <c r="D119" s="282">
        <v>2</v>
      </c>
      <c r="E119" s="282"/>
      <c r="F119" s="290" t="s">
        <v>93</v>
      </c>
      <c r="G119" s="20">
        <f>G120</f>
        <v>0</v>
      </c>
      <c r="H119" s="19">
        <f t="shared" ref="H119:O119" si="52">H120</f>
        <v>0</v>
      </c>
      <c r="I119" s="19">
        <f t="shared" si="52"/>
        <v>0</v>
      </c>
      <c r="J119" s="19">
        <f t="shared" si="52"/>
        <v>0</v>
      </c>
      <c r="K119" s="19">
        <f t="shared" si="52"/>
        <v>0</v>
      </c>
      <c r="L119" s="19">
        <f t="shared" si="52"/>
        <v>0</v>
      </c>
      <c r="M119" s="19">
        <f t="shared" si="52"/>
        <v>0</v>
      </c>
      <c r="N119" s="19">
        <f t="shared" si="52"/>
        <v>0</v>
      </c>
      <c r="O119" s="43">
        <f t="shared" si="52"/>
        <v>0</v>
      </c>
    </row>
    <row r="120" spans="1:15" ht="12.75" x14ac:dyDescent="0.2">
      <c r="A120" s="291">
        <v>2</v>
      </c>
      <c r="B120" s="285">
        <v>2</v>
      </c>
      <c r="C120" s="285">
        <v>6</v>
      </c>
      <c r="D120" s="285">
        <v>2</v>
      </c>
      <c r="E120" s="285" t="s">
        <v>184</v>
      </c>
      <c r="F120" s="292" t="s">
        <v>93</v>
      </c>
      <c r="G120" s="17"/>
      <c r="H120" s="17"/>
      <c r="I120" s="17"/>
      <c r="J120" s="17"/>
      <c r="K120" s="17"/>
      <c r="L120" s="17"/>
      <c r="M120" s="17"/>
      <c r="N120" s="302">
        <f>SUBTOTAL(9,G120:M120)</f>
        <v>0</v>
      </c>
      <c r="O120" s="305">
        <f>IFERROR(N120/$N$18*100,"0.00")</f>
        <v>0</v>
      </c>
    </row>
    <row r="121" spans="1:15" ht="12.75" x14ac:dyDescent="0.2">
      <c r="A121" s="281">
        <v>2</v>
      </c>
      <c r="B121" s="282">
        <v>2</v>
      </c>
      <c r="C121" s="282">
        <v>6</v>
      </c>
      <c r="D121" s="282">
        <v>3</v>
      </c>
      <c r="E121" s="282"/>
      <c r="F121" s="290" t="s">
        <v>94</v>
      </c>
      <c r="G121" s="20">
        <f>G122</f>
        <v>0</v>
      </c>
      <c r="H121" s="19">
        <f t="shared" ref="H121:O121" si="53">H122</f>
        <v>0</v>
      </c>
      <c r="I121" s="19">
        <f t="shared" si="53"/>
        <v>0</v>
      </c>
      <c r="J121" s="19">
        <f t="shared" si="53"/>
        <v>0</v>
      </c>
      <c r="K121" s="19">
        <f t="shared" si="53"/>
        <v>0</v>
      </c>
      <c r="L121" s="19">
        <f t="shared" si="53"/>
        <v>0</v>
      </c>
      <c r="M121" s="19">
        <f t="shared" si="53"/>
        <v>0</v>
      </c>
      <c r="N121" s="19">
        <f t="shared" si="53"/>
        <v>0</v>
      </c>
      <c r="O121" s="43">
        <f t="shared" si="53"/>
        <v>0</v>
      </c>
    </row>
    <row r="122" spans="1:15" ht="12.75" x14ac:dyDescent="0.2">
      <c r="A122" s="291">
        <v>2</v>
      </c>
      <c r="B122" s="285">
        <v>2</v>
      </c>
      <c r="C122" s="285">
        <v>6</v>
      </c>
      <c r="D122" s="285">
        <v>3</v>
      </c>
      <c r="E122" s="285" t="s">
        <v>184</v>
      </c>
      <c r="F122" s="292" t="s">
        <v>94</v>
      </c>
      <c r="G122" s="17"/>
      <c r="H122" s="17"/>
      <c r="I122" s="17"/>
      <c r="J122" s="17"/>
      <c r="K122" s="17"/>
      <c r="L122" s="17"/>
      <c r="M122" s="17"/>
      <c r="N122" s="302">
        <f>SUBTOTAL(9,G122:M122)</f>
        <v>0</v>
      </c>
      <c r="O122" s="305">
        <f>IFERROR(N122/$N$18*100,"0.00")</f>
        <v>0</v>
      </c>
    </row>
    <row r="123" spans="1:15" ht="12.75" x14ac:dyDescent="0.2">
      <c r="A123" s="293">
        <v>2</v>
      </c>
      <c r="B123" s="282">
        <v>2</v>
      </c>
      <c r="C123" s="282">
        <v>6</v>
      </c>
      <c r="D123" s="282">
        <v>9</v>
      </c>
      <c r="E123" s="282"/>
      <c r="F123" s="294" t="s">
        <v>189</v>
      </c>
      <c r="G123" s="19">
        <f>+G124</f>
        <v>0</v>
      </c>
      <c r="H123" s="19">
        <f t="shared" ref="H123:O123" si="54">H124</f>
        <v>0</v>
      </c>
      <c r="I123" s="19">
        <f t="shared" si="54"/>
        <v>0</v>
      </c>
      <c r="J123" s="19">
        <f t="shared" si="54"/>
        <v>0</v>
      </c>
      <c r="K123" s="19">
        <f t="shared" si="54"/>
        <v>0</v>
      </c>
      <c r="L123" s="19">
        <f t="shared" si="54"/>
        <v>0</v>
      </c>
      <c r="M123" s="19">
        <f t="shared" si="54"/>
        <v>0</v>
      </c>
      <c r="N123" s="19">
        <f t="shared" si="54"/>
        <v>0</v>
      </c>
      <c r="O123" s="43">
        <f t="shared" si="54"/>
        <v>0</v>
      </c>
    </row>
    <row r="124" spans="1:15" ht="12.75" x14ac:dyDescent="0.2">
      <c r="A124" s="291">
        <v>2</v>
      </c>
      <c r="B124" s="285">
        <v>2</v>
      </c>
      <c r="C124" s="285">
        <v>6</v>
      </c>
      <c r="D124" s="285">
        <v>9</v>
      </c>
      <c r="E124" s="285" t="s">
        <v>184</v>
      </c>
      <c r="F124" s="292" t="s">
        <v>189</v>
      </c>
      <c r="G124" s="17"/>
      <c r="H124" s="17"/>
      <c r="I124" s="17"/>
      <c r="J124" s="17"/>
      <c r="K124" s="17"/>
      <c r="L124" s="17"/>
      <c r="M124" s="17"/>
      <c r="N124" s="302">
        <f>SUBTOTAL(9,G124:M124)</f>
        <v>0</v>
      </c>
      <c r="O124" s="305">
        <f>IFERROR(N124/$N$18*100,"0.00")</f>
        <v>0</v>
      </c>
    </row>
    <row r="125" spans="1:15" ht="12.75" x14ac:dyDescent="0.2">
      <c r="A125" s="278">
        <v>2</v>
      </c>
      <c r="B125" s="279">
        <v>2</v>
      </c>
      <c r="C125" s="279">
        <v>7</v>
      </c>
      <c r="D125" s="279"/>
      <c r="E125" s="279"/>
      <c r="F125" s="280" t="s">
        <v>95</v>
      </c>
      <c r="G125" s="22">
        <f>+G126+G131+G141</f>
        <v>13104815.800000001</v>
      </c>
      <c r="H125" s="343">
        <f t="shared" ref="H125:M125" si="55">+H126+H128+H130+H136+H138+H140+H142+H144</f>
        <v>4043896.75</v>
      </c>
      <c r="I125" s="343">
        <f t="shared" si="55"/>
        <v>3722479.15</v>
      </c>
      <c r="J125" s="343">
        <f t="shared" si="55"/>
        <v>628392.24</v>
      </c>
      <c r="K125" s="343">
        <f t="shared" si="55"/>
        <v>0</v>
      </c>
      <c r="L125" s="343">
        <f t="shared" si="55"/>
        <v>0</v>
      </c>
      <c r="M125" s="343">
        <f t="shared" si="55"/>
        <v>0</v>
      </c>
      <c r="N125" s="343">
        <f>+N126+N131+N141</f>
        <v>31662426.059999999</v>
      </c>
      <c r="O125" s="42">
        <f>+O126+O128+O130+O136+O138+O140+O142+O144</f>
        <v>3.8488571157471778</v>
      </c>
    </row>
    <row r="126" spans="1:15" ht="12.75" x14ac:dyDescent="0.2">
      <c r="A126" s="293">
        <v>2</v>
      </c>
      <c r="B126" s="282">
        <v>2</v>
      </c>
      <c r="C126" s="282">
        <v>7</v>
      </c>
      <c r="D126" s="282">
        <v>1</v>
      </c>
      <c r="E126" s="282"/>
      <c r="F126" s="294" t="s">
        <v>970</v>
      </c>
      <c r="G126" s="20">
        <f>SUM(G127:G130)</f>
        <v>3722479.15</v>
      </c>
      <c r="H126" s="20">
        <f t="shared" ref="H126:N126" si="56">SUM(H127:H130)</f>
        <v>3722479.15</v>
      </c>
      <c r="I126" s="20">
        <f t="shared" si="56"/>
        <v>3722479.15</v>
      </c>
      <c r="J126" s="20">
        <f t="shared" si="56"/>
        <v>0</v>
      </c>
      <c r="K126" s="20">
        <f t="shared" si="56"/>
        <v>0</v>
      </c>
      <c r="L126" s="20">
        <f t="shared" si="56"/>
        <v>0</v>
      </c>
      <c r="M126" s="20">
        <f t="shared" si="56"/>
        <v>0</v>
      </c>
      <c r="N126" s="20">
        <f t="shared" si="56"/>
        <v>11167437.449999999</v>
      </c>
      <c r="O126" s="44">
        <f>SUM(O127:O130)</f>
        <v>3.5240371884403534</v>
      </c>
    </row>
    <row r="127" spans="1:15" ht="12.75" x14ac:dyDescent="0.2">
      <c r="A127" s="284">
        <v>2</v>
      </c>
      <c r="B127" s="285">
        <v>2</v>
      </c>
      <c r="C127" s="285">
        <v>7</v>
      </c>
      <c r="D127" s="285">
        <v>1</v>
      </c>
      <c r="E127" s="285" t="s">
        <v>184</v>
      </c>
      <c r="F127" s="295" t="s">
        <v>971</v>
      </c>
      <c r="G127" s="17">
        <v>3722479.15</v>
      </c>
      <c r="H127" s="17">
        <v>3722479.15</v>
      </c>
      <c r="I127" s="17">
        <v>3722479.15</v>
      </c>
      <c r="J127" s="17"/>
      <c r="K127" s="17"/>
      <c r="L127" s="17"/>
      <c r="M127" s="17"/>
      <c r="N127" s="302">
        <f>SUBTOTAL(9,G127:M127)</f>
        <v>11167437.449999999</v>
      </c>
      <c r="O127" s="305">
        <f>IFERROR(N127/$N$18*100,"0.00")</f>
        <v>3.5240371884403534</v>
      </c>
    </row>
    <row r="128" spans="1:15" ht="12.75" x14ac:dyDescent="0.2">
      <c r="A128" s="284">
        <v>2</v>
      </c>
      <c r="B128" s="285">
        <v>2</v>
      </c>
      <c r="C128" s="285">
        <v>7</v>
      </c>
      <c r="D128" s="285">
        <v>1</v>
      </c>
      <c r="E128" s="285" t="s">
        <v>209</v>
      </c>
      <c r="F128" s="295" t="s">
        <v>972</v>
      </c>
      <c r="G128" s="17"/>
      <c r="H128" s="17"/>
      <c r="I128" s="17"/>
      <c r="J128" s="17"/>
      <c r="K128" s="17"/>
      <c r="L128" s="17"/>
      <c r="M128" s="17"/>
      <c r="N128" s="302">
        <f>SUBTOTAL(9,G128:M128)</f>
        <v>0</v>
      </c>
      <c r="O128" s="305">
        <f t="shared" ref="O128:O142" si="57">IFERROR(N128/$N$18*100,"0.00")</f>
        <v>0</v>
      </c>
    </row>
    <row r="129" spans="1:15" ht="12.75" x14ac:dyDescent="0.2">
      <c r="A129" s="284">
        <v>2</v>
      </c>
      <c r="B129" s="285">
        <v>2</v>
      </c>
      <c r="C129" s="285">
        <v>7</v>
      </c>
      <c r="D129" s="285">
        <v>1</v>
      </c>
      <c r="E129" s="285" t="s">
        <v>211</v>
      </c>
      <c r="F129" s="295" t="s">
        <v>973</v>
      </c>
      <c r="G129" s="17"/>
      <c r="H129" s="17"/>
      <c r="I129" s="17"/>
      <c r="J129" s="17"/>
      <c r="K129" s="17"/>
      <c r="L129" s="17"/>
      <c r="M129" s="17"/>
      <c r="N129" s="302">
        <f>SUBTOTAL(9,G129:M129)</f>
        <v>0</v>
      </c>
      <c r="O129" s="305">
        <f t="shared" si="57"/>
        <v>0</v>
      </c>
    </row>
    <row r="130" spans="1:15" ht="12.75" x14ac:dyDescent="0.2">
      <c r="A130" s="284">
        <v>2</v>
      </c>
      <c r="B130" s="285">
        <v>2</v>
      </c>
      <c r="C130" s="285">
        <v>7</v>
      </c>
      <c r="D130" s="285">
        <v>1</v>
      </c>
      <c r="E130" s="285" t="s">
        <v>974</v>
      </c>
      <c r="F130" s="295" t="s">
        <v>975</v>
      </c>
      <c r="G130" s="17"/>
      <c r="H130" s="17"/>
      <c r="I130" s="17"/>
      <c r="J130" s="17"/>
      <c r="K130" s="17"/>
      <c r="L130" s="17"/>
      <c r="M130" s="17"/>
      <c r="N130" s="302">
        <f>SUBTOTAL(9,G130:M130)</f>
        <v>0</v>
      </c>
      <c r="O130" s="305">
        <f t="shared" si="57"/>
        <v>0</v>
      </c>
    </row>
    <row r="131" spans="1:15" ht="12.75" x14ac:dyDescent="0.2">
      <c r="A131" s="281">
        <v>2</v>
      </c>
      <c r="B131" s="282">
        <v>2</v>
      </c>
      <c r="C131" s="282">
        <v>7</v>
      </c>
      <c r="D131" s="282">
        <v>2</v>
      </c>
      <c r="E131" s="282"/>
      <c r="F131" s="290" t="s">
        <v>222</v>
      </c>
      <c r="G131" s="20">
        <f>SUM(G132:G140)</f>
        <v>9382336.6500000004</v>
      </c>
      <c r="H131" s="20">
        <f t="shared" ref="H131:O131" si="58">SUM(H132:H140)</f>
        <v>1472522.06</v>
      </c>
      <c r="I131" s="20">
        <f t="shared" si="58"/>
        <v>3121649.42</v>
      </c>
      <c r="J131" s="20">
        <f t="shared" si="58"/>
        <v>2100914.2999999998</v>
      </c>
      <c r="K131" s="20">
        <f t="shared" si="58"/>
        <v>1472522.06</v>
      </c>
      <c r="L131" s="20">
        <f t="shared" si="58"/>
        <v>1472522.06</v>
      </c>
      <c r="M131" s="20">
        <f t="shared" si="58"/>
        <v>1472522.06</v>
      </c>
      <c r="N131" s="20">
        <f>SUM(N132:N140)</f>
        <v>20494988.609999999</v>
      </c>
      <c r="O131" s="44">
        <f t="shared" si="58"/>
        <v>6.4674731657710316</v>
      </c>
    </row>
    <row r="132" spans="1:15" ht="12.75" x14ac:dyDescent="0.2">
      <c r="A132" s="284">
        <v>2</v>
      </c>
      <c r="B132" s="285">
        <v>2</v>
      </c>
      <c r="C132" s="285">
        <v>7</v>
      </c>
      <c r="D132" s="285">
        <v>2</v>
      </c>
      <c r="E132" s="285" t="s">
        <v>184</v>
      </c>
      <c r="F132" s="295" t="s">
        <v>976</v>
      </c>
      <c r="G132" s="392">
        <v>2455282.94</v>
      </c>
      <c r="H132" s="17"/>
      <c r="I132" s="17"/>
      <c r="J132" s="17"/>
      <c r="K132" s="17"/>
      <c r="L132" s="17"/>
      <c r="M132" s="17"/>
      <c r="N132" s="303">
        <f>SUBTOTAL(9,G132:M132)</f>
        <v>2455282.94</v>
      </c>
      <c r="O132" s="305">
        <f t="shared" si="57"/>
        <v>0.77479801677359439</v>
      </c>
    </row>
    <row r="133" spans="1:15" ht="12.75" x14ac:dyDescent="0.2">
      <c r="A133" s="284">
        <v>2</v>
      </c>
      <c r="B133" s="285">
        <v>2</v>
      </c>
      <c r="C133" s="285">
        <v>7</v>
      </c>
      <c r="D133" s="285">
        <v>2</v>
      </c>
      <c r="E133" s="285" t="s">
        <v>185</v>
      </c>
      <c r="F133" s="295" t="s">
        <v>977</v>
      </c>
      <c r="G133" s="17"/>
      <c r="H133" s="17"/>
      <c r="I133" s="17"/>
      <c r="J133" s="17"/>
      <c r="K133" s="17"/>
      <c r="L133" s="17"/>
      <c r="M133" s="17"/>
      <c r="N133" s="303">
        <f t="shared" ref="N133:N142" si="59">SUBTOTAL(9,G133:M133)</f>
        <v>0</v>
      </c>
      <c r="O133" s="305">
        <f t="shared" si="57"/>
        <v>0</v>
      </c>
    </row>
    <row r="134" spans="1:15" ht="12.75" x14ac:dyDescent="0.2">
      <c r="A134" s="284">
        <v>2</v>
      </c>
      <c r="B134" s="285">
        <v>2</v>
      </c>
      <c r="C134" s="285">
        <v>7</v>
      </c>
      <c r="D134" s="285">
        <v>2</v>
      </c>
      <c r="E134" s="285" t="s">
        <v>186</v>
      </c>
      <c r="F134" s="295" t="s">
        <v>978</v>
      </c>
      <c r="G134" s="17"/>
      <c r="H134" s="17"/>
      <c r="I134" s="17"/>
      <c r="J134" s="17"/>
      <c r="K134" s="17"/>
      <c r="L134" s="17"/>
      <c r="M134" s="17"/>
      <c r="N134" s="303">
        <f t="shared" si="59"/>
        <v>0</v>
      </c>
      <c r="O134" s="305">
        <f t="shared" si="57"/>
        <v>0</v>
      </c>
    </row>
    <row r="135" spans="1:15" ht="12.75" x14ac:dyDescent="0.2">
      <c r="A135" s="284">
        <v>2</v>
      </c>
      <c r="B135" s="285">
        <v>2</v>
      </c>
      <c r="C135" s="285">
        <v>7</v>
      </c>
      <c r="D135" s="285">
        <v>2</v>
      </c>
      <c r="E135" s="285" t="s">
        <v>187</v>
      </c>
      <c r="F135" s="295" t="s">
        <v>979</v>
      </c>
      <c r="G135" s="17">
        <v>1472522.06</v>
      </c>
      <c r="H135" s="17">
        <v>1472522.06</v>
      </c>
      <c r="I135" s="17">
        <v>1472522.06</v>
      </c>
      <c r="J135" s="17">
        <v>1472522.06</v>
      </c>
      <c r="K135" s="17">
        <v>1472522.06</v>
      </c>
      <c r="L135" s="17">
        <v>1472522.06</v>
      </c>
      <c r="M135" s="17">
        <v>1472522.06</v>
      </c>
      <c r="N135" s="303">
        <f t="shared" si="59"/>
        <v>10307654.420000002</v>
      </c>
      <c r="O135" s="305">
        <f t="shared" si="57"/>
        <v>3.2527209276351567</v>
      </c>
    </row>
    <row r="136" spans="1:15" ht="12.75" x14ac:dyDescent="0.2">
      <c r="A136" s="284">
        <v>2</v>
      </c>
      <c r="B136" s="285">
        <v>2</v>
      </c>
      <c r="C136" s="285">
        <v>7</v>
      </c>
      <c r="D136" s="285">
        <v>2</v>
      </c>
      <c r="E136" s="285" t="s">
        <v>190</v>
      </c>
      <c r="F136" s="295" t="s">
        <v>191</v>
      </c>
      <c r="G136" s="17"/>
      <c r="H136" s="17"/>
      <c r="I136" s="17"/>
      <c r="J136" s="17"/>
      <c r="K136" s="17"/>
      <c r="L136" s="17"/>
      <c r="M136" s="17"/>
      <c r="N136" s="303">
        <f t="shared" si="59"/>
        <v>0</v>
      </c>
      <c r="O136" s="305">
        <f t="shared" si="57"/>
        <v>0</v>
      </c>
    </row>
    <row r="137" spans="1:15" ht="12.75" x14ac:dyDescent="0.2">
      <c r="A137" s="284">
        <v>2</v>
      </c>
      <c r="B137" s="285">
        <v>2</v>
      </c>
      <c r="C137" s="285">
        <v>7</v>
      </c>
      <c r="D137" s="285">
        <v>2</v>
      </c>
      <c r="E137" s="285" t="s">
        <v>209</v>
      </c>
      <c r="F137" s="296" t="s">
        <v>98</v>
      </c>
      <c r="G137" s="325">
        <v>5454531.6500000004</v>
      </c>
      <c r="H137" s="17"/>
      <c r="I137" s="17">
        <v>1649127.36</v>
      </c>
      <c r="J137" s="17"/>
      <c r="K137" s="17"/>
      <c r="L137" s="17"/>
      <c r="M137" s="17"/>
      <c r="N137" s="303">
        <f t="shared" si="59"/>
        <v>7103659.0100000007</v>
      </c>
      <c r="O137" s="305">
        <f t="shared" si="57"/>
        <v>2.2416564800404939</v>
      </c>
    </row>
    <row r="138" spans="1:15" ht="12.75" x14ac:dyDescent="0.2">
      <c r="A138" s="284">
        <v>2</v>
      </c>
      <c r="B138" s="285">
        <v>2</v>
      </c>
      <c r="C138" s="285">
        <v>7</v>
      </c>
      <c r="D138" s="285">
        <v>2</v>
      </c>
      <c r="E138" s="285" t="s">
        <v>211</v>
      </c>
      <c r="F138" s="296" t="s">
        <v>980</v>
      </c>
      <c r="G138" s="17"/>
      <c r="H138" s="17"/>
      <c r="I138" s="17"/>
      <c r="J138" s="17">
        <v>628392.24</v>
      </c>
      <c r="K138" s="17"/>
      <c r="L138" s="17"/>
      <c r="M138" s="17"/>
      <c r="N138" s="303">
        <f t="shared" si="59"/>
        <v>628392.24</v>
      </c>
      <c r="O138" s="305">
        <f t="shared" si="57"/>
        <v>0.19829774132178696</v>
      </c>
    </row>
    <row r="139" spans="1:15" ht="12.75" x14ac:dyDescent="0.2">
      <c r="A139" s="284">
        <v>2</v>
      </c>
      <c r="B139" s="285">
        <v>2</v>
      </c>
      <c r="C139" s="285">
        <v>7</v>
      </c>
      <c r="D139" s="285">
        <v>2</v>
      </c>
      <c r="E139" s="285" t="s">
        <v>215</v>
      </c>
      <c r="F139" s="296" t="s">
        <v>981</v>
      </c>
      <c r="G139" s="17"/>
      <c r="H139" s="17"/>
      <c r="I139" s="17"/>
      <c r="J139" s="17"/>
      <c r="K139" s="17"/>
      <c r="L139" s="17"/>
      <c r="M139" s="17"/>
      <c r="N139" s="303">
        <f t="shared" si="59"/>
        <v>0</v>
      </c>
      <c r="O139" s="305">
        <f t="shared" si="57"/>
        <v>0</v>
      </c>
    </row>
    <row r="140" spans="1:15" ht="12.75" x14ac:dyDescent="0.2">
      <c r="A140" s="284">
        <v>2</v>
      </c>
      <c r="B140" s="285">
        <v>2</v>
      </c>
      <c r="C140" s="285">
        <v>7</v>
      </c>
      <c r="D140" s="285">
        <v>2</v>
      </c>
      <c r="E140" s="285" t="s">
        <v>974</v>
      </c>
      <c r="F140" s="296" t="s">
        <v>982</v>
      </c>
      <c r="G140" s="17"/>
      <c r="H140" s="17"/>
      <c r="I140" s="17"/>
      <c r="J140" s="17"/>
      <c r="K140" s="17"/>
      <c r="L140" s="17"/>
      <c r="M140" s="17"/>
      <c r="N140" s="303">
        <f t="shared" si="59"/>
        <v>0</v>
      </c>
      <c r="O140" s="305">
        <f t="shared" si="57"/>
        <v>0</v>
      </c>
    </row>
    <row r="141" spans="1:15" ht="12.75" x14ac:dyDescent="0.2">
      <c r="A141" s="281">
        <v>2</v>
      </c>
      <c r="B141" s="282">
        <v>2</v>
      </c>
      <c r="C141" s="282">
        <v>7</v>
      </c>
      <c r="D141" s="282">
        <v>3</v>
      </c>
      <c r="E141" s="282"/>
      <c r="F141" s="290" t="s">
        <v>99</v>
      </c>
      <c r="G141" s="20">
        <f>G142</f>
        <v>0</v>
      </c>
      <c r="H141" s="20">
        <f t="shared" ref="H141:O141" si="60">H142</f>
        <v>0</v>
      </c>
      <c r="I141" s="20">
        <f t="shared" si="60"/>
        <v>0</v>
      </c>
      <c r="J141" s="20">
        <f t="shared" si="60"/>
        <v>0</v>
      </c>
      <c r="K141" s="20">
        <f t="shared" si="60"/>
        <v>0</v>
      </c>
      <c r="L141" s="20">
        <f t="shared" si="60"/>
        <v>0</v>
      </c>
      <c r="M141" s="20">
        <f t="shared" si="60"/>
        <v>0</v>
      </c>
      <c r="N141" s="20">
        <f t="shared" si="60"/>
        <v>0</v>
      </c>
      <c r="O141" s="44">
        <f t="shared" si="60"/>
        <v>0</v>
      </c>
    </row>
    <row r="142" spans="1:15" ht="12.75" x14ac:dyDescent="0.2">
      <c r="A142" s="284">
        <v>2</v>
      </c>
      <c r="B142" s="285">
        <v>2</v>
      </c>
      <c r="C142" s="285">
        <v>7</v>
      </c>
      <c r="D142" s="285">
        <v>3</v>
      </c>
      <c r="E142" s="285" t="s">
        <v>184</v>
      </c>
      <c r="F142" s="286" t="s">
        <v>99</v>
      </c>
      <c r="G142" s="17"/>
      <c r="H142" s="17"/>
      <c r="I142" s="17"/>
      <c r="J142" s="17"/>
      <c r="K142" s="17"/>
      <c r="L142" s="17"/>
      <c r="M142" s="17"/>
      <c r="N142" s="303">
        <f t="shared" si="59"/>
        <v>0</v>
      </c>
      <c r="O142" s="305">
        <f t="shared" si="57"/>
        <v>0</v>
      </c>
    </row>
    <row r="143" spans="1:15" ht="12.75" x14ac:dyDescent="0.2">
      <c r="A143" s="278">
        <v>2</v>
      </c>
      <c r="B143" s="279">
        <v>2</v>
      </c>
      <c r="C143" s="279">
        <v>8</v>
      </c>
      <c r="D143" s="279"/>
      <c r="E143" s="279"/>
      <c r="F143" s="280" t="s">
        <v>223</v>
      </c>
      <c r="G143" s="22">
        <f>+G144+G146+G148+G150+G154+G157+G164</f>
        <v>469522.72</v>
      </c>
      <c r="H143" s="22">
        <f t="shared" ref="H143:O143" si="61">+H144+H146+H148+H150+H154+H157+H164</f>
        <v>321417.59999999998</v>
      </c>
      <c r="I143" s="22">
        <f t="shared" si="61"/>
        <v>596000</v>
      </c>
      <c r="J143" s="22">
        <f t="shared" si="61"/>
        <v>0</v>
      </c>
      <c r="K143" s="22">
        <f t="shared" si="61"/>
        <v>0</v>
      </c>
      <c r="L143" s="22">
        <f t="shared" si="61"/>
        <v>0</v>
      </c>
      <c r="M143" s="22">
        <f t="shared" si="61"/>
        <v>500940.32</v>
      </c>
      <c r="N143" s="22">
        <f t="shared" si="61"/>
        <v>1887880.64</v>
      </c>
      <c r="O143" s="22">
        <f t="shared" si="61"/>
        <v>0.59574648279732023</v>
      </c>
    </row>
    <row r="144" spans="1:15" ht="12.75" x14ac:dyDescent="0.2">
      <c r="A144" s="281">
        <v>2</v>
      </c>
      <c r="B144" s="282">
        <v>2</v>
      </c>
      <c r="C144" s="282">
        <v>8</v>
      </c>
      <c r="D144" s="282">
        <v>1</v>
      </c>
      <c r="E144" s="282"/>
      <c r="F144" s="290" t="s">
        <v>983</v>
      </c>
      <c r="G144" s="20">
        <f>G145</f>
        <v>79522.720000000001</v>
      </c>
      <c r="H144" s="19">
        <f t="shared" ref="H144:O144" si="62">H145</f>
        <v>321417.59999999998</v>
      </c>
      <c r="I144" s="19">
        <f t="shared" si="62"/>
        <v>0</v>
      </c>
      <c r="J144" s="19">
        <f t="shared" si="62"/>
        <v>0</v>
      </c>
      <c r="K144" s="19">
        <f t="shared" si="62"/>
        <v>0</v>
      </c>
      <c r="L144" s="19">
        <f t="shared" si="62"/>
        <v>0</v>
      </c>
      <c r="M144" s="19">
        <f t="shared" si="62"/>
        <v>0</v>
      </c>
      <c r="N144" s="19">
        <f t="shared" si="62"/>
        <v>400940.31999999995</v>
      </c>
      <c r="O144" s="43">
        <f t="shared" si="62"/>
        <v>0.12652218598503776</v>
      </c>
    </row>
    <row r="145" spans="1:15" ht="12.75" x14ac:dyDescent="0.2">
      <c r="A145" s="284">
        <v>2</v>
      </c>
      <c r="B145" s="285">
        <v>2</v>
      </c>
      <c r="C145" s="285">
        <v>8</v>
      </c>
      <c r="D145" s="285">
        <v>1</v>
      </c>
      <c r="E145" s="285" t="s">
        <v>184</v>
      </c>
      <c r="F145" s="286" t="s">
        <v>983</v>
      </c>
      <c r="G145" s="325">
        <v>79522.720000000001</v>
      </c>
      <c r="H145" s="325">
        <v>321417.59999999998</v>
      </c>
      <c r="I145" s="17"/>
      <c r="J145" s="17"/>
      <c r="K145" s="17"/>
      <c r="L145" s="17"/>
      <c r="M145" s="17"/>
      <c r="N145" s="302">
        <f>SUBTOTAL(9,G145:M145)</f>
        <v>400940.31999999995</v>
      </c>
      <c r="O145" s="305">
        <f>IFERROR(N145/$N$18*100,"0.00")</f>
        <v>0.12652218598503776</v>
      </c>
    </row>
    <row r="146" spans="1:15" ht="12.75" x14ac:dyDescent="0.2">
      <c r="A146" s="281">
        <v>2</v>
      </c>
      <c r="B146" s="282">
        <v>2</v>
      </c>
      <c r="C146" s="282">
        <v>8</v>
      </c>
      <c r="D146" s="282">
        <v>2</v>
      </c>
      <c r="E146" s="282"/>
      <c r="F146" s="290" t="s">
        <v>984</v>
      </c>
      <c r="G146" s="20">
        <f t="shared" ref="G146:O146" si="63">G147</f>
        <v>0</v>
      </c>
      <c r="H146" s="20">
        <f t="shared" si="63"/>
        <v>0</v>
      </c>
      <c r="I146" s="20">
        <f t="shared" si="63"/>
        <v>0</v>
      </c>
      <c r="J146" s="20">
        <f t="shared" si="63"/>
        <v>0</v>
      </c>
      <c r="K146" s="20">
        <f t="shared" si="63"/>
        <v>0</v>
      </c>
      <c r="L146" s="20">
        <f t="shared" si="63"/>
        <v>0</v>
      </c>
      <c r="M146" s="20">
        <f t="shared" si="63"/>
        <v>400940.32</v>
      </c>
      <c r="N146" s="20">
        <f t="shared" si="63"/>
        <v>400940.32</v>
      </c>
      <c r="O146" s="43">
        <f t="shared" si="63"/>
        <v>0.12652218598503776</v>
      </c>
    </row>
    <row r="147" spans="1:15" ht="12.75" x14ac:dyDescent="0.2">
      <c r="A147" s="284">
        <v>2</v>
      </c>
      <c r="B147" s="285">
        <v>2</v>
      </c>
      <c r="C147" s="285">
        <v>8</v>
      </c>
      <c r="D147" s="285">
        <v>2</v>
      </c>
      <c r="E147" s="285" t="s">
        <v>184</v>
      </c>
      <c r="F147" s="286" t="s">
        <v>985</v>
      </c>
      <c r="G147" s="17"/>
      <c r="H147" s="17"/>
      <c r="I147" s="17"/>
      <c r="J147" s="17"/>
      <c r="K147" s="17"/>
      <c r="L147" s="17"/>
      <c r="M147" s="17">
        <v>400940.32</v>
      </c>
      <c r="N147" s="303">
        <f>SUBTOTAL(9,G147:M147)</f>
        <v>400940.32</v>
      </c>
      <c r="O147" s="304">
        <f>IFERROR(N147/$N$18*100,"0.00")</f>
        <v>0.12652218598503776</v>
      </c>
    </row>
    <row r="148" spans="1:15" ht="12.75" x14ac:dyDescent="0.2">
      <c r="A148" s="281">
        <v>2</v>
      </c>
      <c r="B148" s="282">
        <v>2</v>
      </c>
      <c r="C148" s="282">
        <v>8</v>
      </c>
      <c r="D148" s="282">
        <v>4</v>
      </c>
      <c r="E148" s="282"/>
      <c r="F148" s="290" t="s">
        <v>100</v>
      </c>
      <c r="G148" s="20">
        <f>G149</f>
        <v>0</v>
      </c>
      <c r="H148" s="20">
        <f t="shared" ref="H148:M148" si="64">H149</f>
        <v>0</v>
      </c>
      <c r="I148" s="20">
        <f t="shared" si="64"/>
        <v>596000</v>
      </c>
      <c r="J148" s="20">
        <f t="shared" si="64"/>
        <v>0</v>
      </c>
      <c r="K148" s="20">
        <f t="shared" si="64"/>
        <v>0</v>
      </c>
      <c r="L148" s="20">
        <f t="shared" si="64"/>
        <v>0</v>
      </c>
      <c r="M148" s="20">
        <f t="shared" si="64"/>
        <v>0</v>
      </c>
      <c r="N148" s="20">
        <f>N149</f>
        <v>596000</v>
      </c>
      <c r="O148" s="43">
        <f>O149</f>
        <v>0.18807592822563343</v>
      </c>
    </row>
    <row r="149" spans="1:15" ht="12.75" x14ac:dyDescent="0.2">
      <c r="A149" s="284">
        <v>2</v>
      </c>
      <c r="B149" s="285">
        <v>2</v>
      </c>
      <c r="C149" s="285">
        <v>8</v>
      </c>
      <c r="D149" s="285">
        <v>4</v>
      </c>
      <c r="E149" s="285" t="s">
        <v>184</v>
      </c>
      <c r="F149" s="286" t="s">
        <v>100</v>
      </c>
      <c r="G149" s="17"/>
      <c r="H149" s="17"/>
      <c r="I149" s="325">
        <v>596000</v>
      </c>
      <c r="J149" s="17"/>
      <c r="K149" s="17"/>
      <c r="L149" s="17"/>
      <c r="M149" s="17"/>
      <c r="N149" s="303">
        <f>SUBTOTAL(9,G149:M149)</f>
        <v>596000</v>
      </c>
      <c r="O149" s="304">
        <f>IFERROR(N149/$N$18*100,"0.00")</f>
        <v>0.18807592822563343</v>
      </c>
    </row>
    <row r="150" spans="1:15" ht="12.75" x14ac:dyDescent="0.2">
      <c r="A150" s="281">
        <v>2</v>
      </c>
      <c r="B150" s="282">
        <v>2</v>
      </c>
      <c r="C150" s="282">
        <v>8</v>
      </c>
      <c r="D150" s="282">
        <v>5</v>
      </c>
      <c r="E150" s="282"/>
      <c r="F150" s="290" t="s">
        <v>101</v>
      </c>
      <c r="G150" s="20">
        <f>SUM(G151:G153)</f>
        <v>0</v>
      </c>
      <c r="H150" s="20">
        <f t="shared" ref="H150:N150" si="65">SUM(H151:H153)</f>
        <v>0</v>
      </c>
      <c r="I150" s="20">
        <f t="shared" si="65"/>
        <v>0</v>
      </c>
      <c r="J150" s="20">
        <f t="shared" si="65"/>
        <v>0</v>
      </c>
      <c r="K150" s="20">
        <f t="shared" si="65"/>
        <v>0</v>
      </c>
      <c r="L150" s="20">
        <f t="shared" si="65"/>
        <v>0</v>
      </c>
      <c r="M150" s="20">
        <f t="shared" si="65"/>
        <v>0</v>
      </c>
      <c r="N150" s="20">
        <f t="shared" si="65"/>
        <v>0</v>
      </c>
      <c r="O150" s="43">
        <f>SUM(O151:O153)</f>
        <v>0</v>
      </c>
    </row>
    <row r="151" spans="1:15" ht="12.75" x14ac:dyDescent="0.2">
      <c r="A151" s="284">
        <v>2</v>
      </c>
      <c r="B151" s="285">
        <v>2</v>
      </c>
      <c r="C151" s="285">
        <v>8</v>
      </c>
      <c r="D151" s="285">
        <v>5</v>
      </c>
      <c r="E151" s="285" t="s">
        <v>184</v>
      </c>
      <c r="F151" s="286" t="s">
        <v>102</v>
      </c>
      <c r="G151" s="17"/>
      <c r="H151" s="17"/>
      <c r="I151" s="17"/>
      <c r="J151" s="17"/>
      <c r="K151" s="17"/>
      <c r="L151" s="17"/>
      <c r="M151" s="17"/>
      <c r="N151" s="303">
        <f>SUBTOTAL(9,G151:M151)</f>
        <v>0</v>
      </c>
      <c r="O151" s="304">
        <f t="shared" ref="O151:O156" si="66">IFERROR(N151/$N$18*100,"0.00")</f>
        <v>0</v>
      </c>
    </row>
    <row r="152" spans="1:15" ht="12.75" x14ac:dyDescent="0.2">
      <c r="A152" s="284">
        <v>2</v>
      </c>
      <c r="B152" s="285">
        <v>2</v>
      </c>
      <c r="C152" s="285">
        <v>8</v>
      </c>
      <c r="D152" s="285">
        <v>5</v>
      </c>
      <c r="E152" s="285" t="s">
        <v>185</v>
      </c>
      <c r="F152" s="286" t="s">
        <v>103</v>
      </c>
      <c r="G152" s="17"/>
      <c r="H152" s="17"/>
      <c r="I152" s="17"/>
      <c r="J152" s="17"/>
      <c r="K152" s="17"/>
      <c r="L152" s="17"/>
      <c r="M152" s="17"/>
      <c r="N152" s="303">
        <f t="shared" ref="N152:N167" si="67">SUBTOTAL(9,G152:M152)</f>
        <v>0</v>
      </c>
      <c r="O152" s="305">
        <f t="shared" si="66"/>
        <v>0</v>
      </c>
    </row>
    <row r="153" spans="1:15" ht="12.75" x14ac:dyDescent="0.2">
      <c r="A153" s="284">
        <v>2</v>
      </c>
      <c r="B153" s="285">
        <v>2</v>
      </c>
      <c r="C153" s="285">
        <v>8</v>
      </c>
      <c r="D153" s="285">
        <v>5</v>
      </c>
      <c r="E153" s="285" t="s">
        <v>186</v>
      </c>
      <c r="F153" s="286" t="s">
        <v>192</v>
      </c>
      <c r="G153" s="17"/>
      <c r="H153" s="17"/>
      <c r="I153" s="17"/>
      <c r="J153" s="17"/>
      <c r="K153" s="17"/>
      <c r="L153" s="17"/>
      <c r="M153" s="17"/>
      <c r="N153" s="303">
        <f t="shared" si="67"/>
        <v>0</v>
      </c>
      <c r="O153" s="304">
        <f t="shared" si="66"/>
        <v>0</v>
      </c>
    </row>
    <row r="154" spans="1:15" ht="12.75" x14ac:dyDescent="0.2">
      <c r="A154" s="281">
        <v>2</v>
      </c>
      <c r="B154" s="282">
        <v>2</v>
      </c>
      <c r="C154" s="282">
        <v>8</v>
      </c>
      <c r="D154" s="282">
        <v>6</v>
      </c>
      <c r="E154" s="282"/>
      <c r="F154" s="290" t="s">
        <v>986</v>
      </c>
      <c r="G154" s="20">
        <f>SUM(G155:G156)</f>
        <v>0</v>
      </c>
      <c r="H154" s="20">
        <f t="shared" ref="H154:O154" si="68">SUM(H155:H156)</f>
        <v>0</v>
      </c>
      <c r="I154" s="20">
        <f t="shared" si="68"/>
        <v>0</v>
      </c>
      <c r="J154" s="20">
        <f t="shared" si="68"/>
        <v>0</v>
      </c>
      <c r="K154" s="20">
        <f t="shared" si="68"/>
        <v>0</v>
      </c>
      <c r="L154" s="20">
        <f t="shared" si="68"/>
        <v>0</v>
      </c>
      <c r="M154" s="20">
        <f t="shared" si="68"/>
        <v>0</v>
      </c>
      <c r="N154" s="20">
        <f t="shared" si="68"/>
        <v>0</v>
      </c>
      <c r="O154" s="43">
        <f t="shared" si="68"/>
        <v>0</v>
      </c>
    </row>
    <row r="155" spans="1:15" ht="12.75" x14ac:dyDescent="0.2">
      <c r="A155" s="284">
        <v>2</v>
      </c>
      <c r="B155" s="285">
        <v>2</v>
      </c>
      <c r="C155" s="285">
        <v>8</v>
      </c>
      <c r="D155" s="285">
        <v>6</v>
      </c>
      <c r="E155" s="285" t="s">
        <v>184</v>
      </c>
      <c r="F155" s="286" t="s">
        <v>224</v>
      </c>
      <c r="G155" s="17"/>
      <c r="H155" s="17"/>
      <c r="I155" s="17"/>
      <c r="J155" s="17"/>
      <c r="K155" s="17"/>
      <c r="L155" s="17"/>
      <c r="M155" s="17"/>
      <c r="N155" s="303">
        <f t="shared" si="67"/>
        <v>0</v>
      </c>
      <c r="O155" s="305">
        <f t="shared" si="66"/>
        <v>0</v>
      </c>
    </row>
    <row r="156" spans="1:15" ht="12.75" x14ac:dyDescent="0.2">
      <c r="A156" s="284">
        <v>2</v>
      </c>
      <c r="B156" s="285">
        <v>2</v>
      </c>
      <c r="C156" s="285">
        <v>8</v>
      </c>
      <c r="D156" s="285">
        <v>6</v>
      </c>
      <c r="E156" s="285" t="s">
        <v>185</v>
      </c>
      <c r="F156" s="286" t="s">
        <v>104</v>
      </c>
      <c r="G156" s="17"/>
      <c r="H156" s="17"/>
      <c r="I156" s="17"/>
      <c r="J156" s="17"/>
      <c r="K156" s="17"/>
      <c r="L156" s="17"/>
      <c r="M156" s="17"/>
      <c r="N156" s="303">
        <f t="shared" si="67"/>
        <v>0</v>
      </c>
      <c r="O156" s="305">
        <f t="shared" si="66"/>
        <v>0</v>
      </c>
    </row>
    <row r="157" spans="1:15" ht="12.75" x14ac:dyDescent="0.2">
      <c r="A157" s="281">
        <v>2</v>
      </c>
      <c r="B157" s="282">
        <v>2</v>
      </c>
      <c r="C157" s="282">
        <v>8</v>
      </c>
      <c r="D157" s="282">
        <v>7</v>
      </c>
      <c r="E157" s="282"/>
      <c r="F157" s="290" t="s">
        <v>105</v>
      </c>
      <c r="G157" s="20">
        <f>SUM(G158:G163)</f>
        <v>390000</v>
      </c>
      <c r="H157" s="20">
        <f t="shared" ref="H157:O157" si="69">SUM(H158:H163)</f>
        <v>0</v>
      </c>
      <c r="I157" s="20">
        <f t="shared" si="69"/>
        <v>0</v>
      </c>
      <c r="J157" s="20">
        <f t="shared" si="69"/>
        <v>0</v>
      </c>
      <c r="K157" s="20">
        <f t="shared" si="69"/>
        <v>0</v>
      </c>
      <c r="L157" s="20">
        <f t="shared" si="69"/>
        <v>0</v>
      </c>
      <c r="M157" s="20">
        <f t="shared" si="69"/>
        <v>100000</v>
      </c>
      <c r="N157" s="20">
        <f t="shared" si="69"/>
        <v>490000</v>
      </c>
      <c r="O157" s="43">
        <f t="shared" si="69"/>
        <v>0.15462618260161137</v>
      </c>
    </row>
    <row r="158" spans="1:15" ht="12.75" x14ac:dyDescent="0.2">
      <c r="A158" s="284">
        <v>2</v>
      </c>
      <c r="B158" s="285">
        <v>2</v>
      </c>
      <c r="C158" s="285">
        <v>8</v>
      </c>
      <c r="D158" s="285">
        <v>7</v>
      </c>
      <c r="E158" s="285" t="s">
        <v>184</v>
      </c>
      <c r="F158" s="296" t="s">
        <v>677</v>
      </c>
      <c r="G158" s="17"/>
      <c r="H158" s="17"/>
      <c r="I158" s="17"/>
      <c r="J158" s="17"/>
      <c r="K158" s="17"/>
      <c r="L158" s="17"/>
      <c r="M158" s="17"/>
      <c r="N158" s="303">
        <f t="shared" si="67"/>
        <v>0</v>
      </c>
      <c r="O158" s="305">
        <f>IFERROR(N158/$N$18*100,"0.00")</f>
        <v>0</v>
      </c>
    </row>
    <row r="159" spans="1:15" ht="12.75" x14ac:dyDescent="0.2">
      <c r="A159" s="284">
        <v>2</v>
      </c>
      <c r="B159" s="285">
        <v>2</v>
      </c>
      <c r="C159" s="285">
        <v>8</v>
      </c>
      <c r="D159" s="285">
        <v>7</v>
      </c>
      <c r="E159" s="285" t="s">
        <v>185</v>
      </c>
      <c r="F159" s="296" t="s">
        <v>106</v>
      </c>
      <c r="G159" s="325">
        <v>390000</v>
      </c>
      <c r="H159" s="17"/>
      <c r="I159" s="17"/>
      <c r="J159" s="17"/>
      <c r="K159" s="17"/>
      <c r="L159" s="17"/>
      <c r="M159" s="17">
        <v>100000</v>
      </c>
      <c r="N159" s="303">
        <f t="shared" si="67"/>
        <v>490000</v>
      </c>
      <c r="O159" s="305">
        <f t="shared" ref="O159:O167" si="70">IFERROR(N159/$N$18*100,"0.00")</f>
        <v>0.15462618260161137</v>
      </c>
    </row>
    <row r="160" spans="1:15" ht="12.75" x14ac:dyDescent="0.2">
      <c r="A160" s="284">
        <v>2</v>
      </c>
      <c r="B160" s="285">
        <v>2</v>
      </c>
      <c r="C160" s="285">
        <v>8</v>
      </c>
      <c r="D160" s="285">
        <v>7</v>
      </c>
      <c r="E160" s="285" t="s">
        <v>186</v>
      </c>
      <c r="F160" s="296" t="s">
        <v>107</v>
      </c>
      <c r="G160" s="17"/>
      <c r="H160" s="17"/>
      <c r="I160" s="17"/>
      <c r="J160" s="17"/>
      <c r="K160" s="17"/>
      <c r="L160" s="17"/>
      <c r="M160" s="17"/>
      <c r="N160" s="303">
        <f t="shared" si="67"/>
        <v>0</v>
      </c>
      <c r="O160" s="305">
        <f t="shared" si="70"/>
        <v>0</v>
      </c>
    </row>
    <row r="161" spans="1:15" ht="12.75" x14ac:dyDescent="0.2">
      <c r="A161" s="284">
        <v>2</v>
      </c>
      <c r="B161" s="285">
        <v>2</v>
      </c>
      <c r="C161" s="285">
        <v>8</v>
      </c>
      <c r="D161" s="285">
        <v>7</v>
      </c>
      <c r="E161" s="285" t="s">
        <v>187</v>
      </c>
      <c r="F161" s="296" t="s">
        <v>108</v>
      </c>
      <c r="G161" s="17"/>
      <c r="H161" s="17"/>
      <c r="I161" s="17"/>
      <c r="J161" s="17"/>
      <c r="K161" s="17"/>
      <c r="L161" s="17"/>
      <c r="M161" s="17"/>
      <c r="N161" s="303">
        <f t="shared" si="67"/>
        <v>0</v>
      </c>
      <c r="O161" s="305">
        <f t="shared" si="70"/>
        <v>0</v>
      </c>
    </row>
    <row r="162" spans="1:15" ht="12.75" x14ac:dyDescent="0.2">
      <c r="A162" s="284">
        <v>2</v>
      </c>
      <c r="B162" s="285">
        <v>2</v>
      </c>
      <c r="C162" s="285">
        <v>8</v>
      </c>
      <c r="D162" s="285">
        <v>7</v>
      </c>
      <c r="E162" s="285" t="s">
        <v>190</v>
      </c>
      <c r="F162" s="296" t="s">
        <v>109</v>
      </c>
      <c r="G162" s="17"/>
      <c r="H162" s="17"/>
      <c r="I162" s="17"/>
      <c r="J162" s="17"/>
      <c r="K162" s="17"/>
      <c r="L162" s="17"/>
      <c r="M162" s="17"/>
      <c r="N162" s="303">
        <f t="shared" si="67"/>
        <v>0</v>
      </c>
      <c r="O162" s="305">
        <f t="shared" si="70"/>
        <v>0</v>
      </c>
    </row>
    <row r="163" spans="1:15" ht="12.75" x14ac:dyDescent="0.2">
      <c r="A163" s="284">
        <v>2</v>
      </c>
      <c r="B163" s="285">
        <v>2</v>
      </c>
      <c r="C163" s="285">
        <v>8</v>
      </c>
      <c r="D163" s="285">
        <v>7</v>
      </c>
      <c r="E163" s="285" t="s">
        <v>209</v>
      </c>
      <c r="F163" s="296" t="s">
        <v>110</v>
      </c>
      <c r="G163" s="17"/>
      <c r="H163" s="17"/>
      <c r="I163" s="17"/>
      <c r="J163" s="17"/>
      <c r="K163" s="17"/>
      <c r="L163" s="17"/>
      <c r="M163" s="17"/>
      <c r="N163" s="303">
        <f t="shared" si="67"/>
        <v>0</v>
      </c>
      <c r="O163" s="305">
        <f t="shared" si="70"/>
        <v>0</v>
      </c>
    </row>
    <row r="164" spans="1:15" ht="12.75" x14ac:dyDescent="0.2">
      <c r="A164" s="281">
        <v>2</v>
      </c>
      <c r="B164" s="282">
        <v>2</v>
      </c>
      <c r="C164" s="282">
        <v>8</v>
      </c>
      <c r="D164" s="282">
        <v>8</v>
      </c>
      <c r="E164" s="282"/>
      <c r="F164" s="290" t="s">
        <v>111</v>
      </c>
      <c r="G164" s="20">
        <f>SUM(G165:G167)</f>
        <v>0</v>
      </c>
      <c r="H164" s="20">
        <f t="shared" ref="H164:O164" si="71">SUM(H165:H167)</f>
        <v>0</v>
      </c>
      <c r="I164" s="20">
        <f t="shared" si="71"/>
        <v>0</v>
      </c>
      <c r="J164" s="20">
        <f t="shared" si="71"/>
        <v>0</v>
      </c>
      <c r="K164" s="20">
        <f t="shared" si="71"/>
        <v>0</v>
      </c>
      <c r="L164" s="20">
        <f t="shared" si="71"/>
        <v>0</v>
      </c>
      <c r="M164" s="20">
        <f t="shared" si="71"/>
        <v>0</v>
      </c>
      <c r="N164" s="20">
        <f t="shared" si="71"/>
        <v>0</v>
      </c>
      <c r="O164" s="43">
        <f t="shared" si="71"/>
        <v>0</v>
      </c>
    </row>
    <row r="165" spans="1:15" ht="12.75" x14ac:dyDescent="0.2">
      <c r="A165" s="284">
        <v>2</v>
      </c>
      <c r="B165" s="285">
        <v>2</v>
      </c>
      <c r="C165" s="285">
        <v>8</v>
      </c>
      <c r="D165" s="285">
        <v>8</v>
      </c>
      <c r="E165" s="285" t="s">
        <v>184</v>
      </c>
      <c r="F165" s="296" t="s">
        <v>112</v>
      </c>
      <c r="G165" s="17"/>
      <c r="H165" s="17"/>
      <c r="I165" s="17"/>
      <c r="J165" s="17"/>
      <c r="K165" s="17"/>
      <c r="L165" s="17"/>
      <c r="M165" s="17"/>
      <c r="N165" s="303">
        <f t="shared" si="67"/>
        <v>0</v>
      </c>
      <c r="O165" s="305">
        <f t="shared" si="70"/>
        <v>0</v>
      </c>
    </row>
    <row r="166" spans="1:15" ht="12.75" x14ac:dyDescent="0.2">
      <c r="A166" s="284">
        <v>2</v>
      </c>
      <c r="B166" s="285">
        <v>2</v>
      </c>
      <c r="C166" s="285">
        <v>8</v>
      </c>
      <c r="D166" s="285">
        <v>8</v>
      </c>
      <c r="E166" s="285" t="s">
        <v>185</v>
      </c>
      <c r="F166" s="296" t="s">
        <v>113</v>
      </c>
      <c r="G166" s="17"/>
      <c r="H166" s="17"/>
      <c r="I166" s="17"/>
      <c r="J166" s="17"/>
      <c r="K166" s="17"/>
      <c r="L166" s="17"/>
      <c r="M166" s="17"/>
      <c r="N166" s="303">
        <f t="shared" si="67"/>
        <v>0</v>
      </c>
      <c r="O166" s="305">
        <f t="shared" si="70"/>
        <v>0</v>
      </c>
    </row>
    <row r="167" spans="1:15" ht="12.75" x14ac:dyDescent="0.2">
      <c r="A167" s="284">
        <v>2</v>
      </c>
      <c r="B167" s="285">
        <v>2</v>
      </c>
      <c r="C167" s="285">
        <v>8</v>
      </c>
      <c r="D167" s="285">
        <v>8</v>
      </c>
      <c r="E167" s="285" t="s">
        <v>186</v>
      </c>
      <c r="F167" s="296" t="s">
        <v>114</v>
      </c>
      <c r="G167" s="17"/>
      <c r="H167" s="17"/>
      <c r="I167" s="17"/>
      <c r="J167" s="17"/>
      <c r="K167" s="17"/>
      <c r="L167" s="17"/>
      <c r="M167" s="17"/>
      <c r="N167" s="303">
        <f t="shared" si="67"/>
        <v>0</v>
      </c>
      <c r="O167" s="305">
        <f t="shared" si="70"/>
        <v>0</v>
      </c>
    </row>
    <row r="168" spans="1:15" ht="12.75" x14ac:dyDescent="0.2">
      <c r="A168" s="281">
        <v>2</v>
      </c>
      <c r="B168" s="282">
        <v>2</v>
      </c>
      <c r="C168" s="282">
        <v>9</v>
      </c>
      <c r="D168" s="282">
        <v>2</v>
      </c>
      <c r="E168" s="285"/>
      <c r="F168" s="290" t="s">
        <v>987</v>
      </c>
      <c r="G168" s="19">
        <f>+G169+G170</f>
        <v>0</v>
      </c>
      <c r="H168" s="19">
        <f t="shared" ref="H168:O168" si="72">+H169+H170</f>
        <v>0</v>
      </c>
      <c r="I168" s="19">
        <f t="shared" si="72"/>
        <v>0</v>
      </c>
      <c r="J168" s="19">
        <f t="shared" si="72"/>
        <v>0</v>
      </c>
      <c r="K168" s="19">
        <f t="shared" si="72"/>
        <v>0</v>
      </c>
      <c r="L168" s="19">
        <f t="shared" si="72"/>
        <v>0</v>
      </c>
      <c r="M168" s="19">
        <f>+M169+M170</f>
        <v>0</v>
      </c>
      <c r="N168" s="19">
        <f t="shared" si="72"/>
        <v>0</v>
      </c>
      <c r="O168" s="43">
        <f t="shared" si="72"/>
        <v>0</v>
      </c>
    </row>
    <row r="169" spans="1:15" ht="12.75" x14ac:dyDescent="0.2">
      <c r="A169" s="284">
        <v>2</v>
      </c>
      <c r="B169" s="285">
        <v>2</v>
      </c>
      <c r="C169" s="285">
        <v>9</v>
      </c>
      <c r="D169" s="285">
        <v>2</v>
      </c>
      <c r="E169" s="285" t="s">
        <v>184</v>
      </c>
      <c r="F169" s="286" t="s">
        <v>988</v>
      </c>
      <c r="G169" s="17"/>
      <c r="H169" s="17"/>
      <c r="I169" s="17"/>
      <c r="J169" s="17"/>
      <c r="K169" s="17"/>
      <c r="L169" s="17"/>
      <c r="M169" s="17"/>
      <c r="N169" s="302">
        <f>SUBTOTAL(9,G169:M169)</f>
        <v>0</v>
      </c>
      <c r="O169" s="305">
        <f t="shared" ref="O169:O174" si="73">IFERROR(N169/$N$18*100,"0.00")</f>
        <v>0</v>
      </c>
    </row>
    <row r="170" spans="1:15" ht="12.75" x14ac:dyDescent="0.2">
      <c r="A170" s="284">
        <v>2</v>
      </c>
      <c r="B170" s="285">
        <v>2</v>
      </c>
      <c r="C170" s="285">
        <v>9</v>
      </c>
      <c r="D170" s="285">
        <v>2</v>
      </c>
      <c r="E170" s="285" t="s">
        <v>186</v>
      </c>
      <c r="F170" s="296" t="s">
        <v>989</v>
      </c>
      <c r="G170" s="17"/>
      <c r="H170" s="17"/>
      <c r="I170" s="17"/>
      <c r="J170" s="17"/>
      <c r="K170" s="17"/>
      <c r="L170" s="17"/>
      <c r="M170" s="17"/>
      <c r="N170" s="302">
        <f>SUBTOTAL(9,G170:M170)</f>
        <v>0</v>
      </c>
      <c r="O170" s="305">
        <f t="shared" si="73"/>
        <v>0</v>
      </c>
    </row>
    <row r="171" spans="1:15" ht="12.75" x14ac:dyDescent="0.2">
      <c r="A171" s="274">
        <v>2</v>
      </c>
      <c r="B171" s="275">
        <v>3</v>
      </c>
      <c r="C171" s="276"/>
      <c r="D171" s="276"/>
      <c r="E171" s="276"/>
      <c r="F171" s="277" t="s">
        <v>15</v>
      </c>
      <c r="G171" s="23">
        <f>+G172+G180+G189+G198+G201+G210+G225+G238</f>
        <v>11946337.790000001</v>
      </c>
      <c r="H171" s="23">
        <f t="shared" ref="H171:O171" si="74">+H172+H180+H189+H198+H201+H210+H225+H238</f>
        <v>25434861.960000001</v>
      </c>
      <c r="I171" s="23">
        <f t="shared" si="74"/>
        <v>43945365.640000001</v>
      </c>
      <c r="J171" s="23">
        <f t="shared" si="74"/>
        <v>28300351.719999999</v>
      </c>
      <c r="K171" s="23">
        <f t="shared" si="74"/>
        <v>10468129.870000001</v>
      </c>
      <c r="L171" s="23">
        <f t="shared" si="74"/>
        <v>10468129.870000001</v>
      </c>
      <c r="M171" s="23">
        <f t="shared" si="74"/>
        <v>17670809.450000003</v>
      </c>
      <c r="N171" s="23">
        <f t="shared" si="74"/>
        <v>148233986.30000001</v>
      </c>
      <c r="O171" s="23">
        <f t="shared" si="74"/>
        <v>73.757368765087705</v>
      </c>
    </row>
    <row r="172" spans="1:15" ht="12.75" x14ac:dyDescent="0.2">
      <c r="A172" s="278">
        <v>2</v>
      </c>
      <c r="B172" s="279">
        <v>3</v>
      </c>
      <c r="C172" s="279">
        <v>1</v>
      </c>
      <c r="D172" s="279"/>
      <c r="E172" s="279"/>
      <c r="F172" s="280" t="s">
        <v>16</v>
      </c>
      <c r="G172" s="22">
        <f>+G173+G175+G178</f>
        <v>2440219.16</v>
      </c>
      <c r="H172" s="22">
        <f t="shared" ref="H172:O172" si="75">+H173+H175+H178</f>
        <v>2440219.16</v>
      </c>
      <c r="I172" s="22">
        <f t="shared" si="75"/>
        <v>2440219.16</v>
      </c>
      <c r="J172" s="22">
        <f t="shared" si="75"/>
        <v>2440219.16</v>
      </c>
      <c r="K172" s="22">
        <f t="shared" si="75"/>
        <v>2440219.16</v>
      </c>
      <c r="L172" s="22">
        <f t="shared" si="75"/>
        <v>2440219.16</v>
      </c>
      <c r="M172" s="22">
        <f t="shared" si="75"/>
        <v>2440219.16</v>
      </c>
      <c r="N172" s="22">
        <f t="shared" si="75"/>
        <v>17081534.120000001</v>
      </c>
      <c r="O172" s="22">
        <f t="shared" si="75"/>
        <v>5.3903110488872965</v>
      </c>
    </row>
    <row r="173" spans="1:15" ht="12.75" x14ac:dyDescent="0.2">
      <c r="A173" s="281">
        <v>2</v>
      </c>
      <c r="B173" s="282">
        <v>3</v>
      </c>
      <c r="C173" s="282">
        <v>1</v>
      </c>
      <c r="D173" s="282">
        <v>1</v>
      </c>
      <c r="E173" s="282"/>
      <c r="F173" s="290" t="s">
        <v>115</v>
      </c>
      <c r="G173" s="20">
        <f>+G174</f>
        <v>2440219.16</v>
      </c>
      <c r="H173" s="20">
        <f t="shared" ref="H173:O173" si="76">+H174</f>
        <v>2440219.16</v>
      </c>
      <c r="I173" s="20">
        <f t="shared" si="76"/>
        <v>2440219.16</v>
      </c>
      <c r="J173" s="20">
        <f t="shared" si="76"/>
        <v>2440219.16</v>
      </c>
      <c r="K173" s="20">
        <f t="shared" si="76"/>
        <v>2440219.16</v>
      </c>
      <c r="L173" s="20">
        <f t="shared" si="76"/>
        <v>2440219.16</v>
      </c>
      <c r="M173" s="20">
        <f t="shared" si="76"/>
        <v>2440219.16</v>
      </c>
      <c r="N173" s="20">
        <f t="shared" si="76"/>
        <v>17081534.120000001</v>
      </c>
      <c r="O173" s="43">
        <f t="shared" si="76"/>
        <v>5.3903110488872965</v>
      </c>
    </row>
    <row r="174" spans="1:15" ht="12.75" x14ac:dyDescent="0.2">
      <c r="A174" s="291">
        <v>2</v>
      </c>
      <c r="B174" s="285">
        <v>3</v>
      </c>
      <c r="C174" s="285">
        <v>1</v>
      </c>
      <c r="D174" s="285">
        <v>1</v>
      </c>
      <c r="E174" s="285" t="s">
        <v>184</v>
      </c>
      <c r="F174" s="286" t="s">
        <v>115</v>
      </c>
      <c r="G174" s="17">
        <v>2440219.16</v>
      </c>
      <c r="H174" s="17">
        <v>2440219.16</v>
      </c>
      <c r="I174" s="17">
        <v>2440219.16</v>
      </c>
      <c r="J174" s="17">
        <v>2440219.16</v>
      </c>
      <c r="K174" s="17">
        <v>2440219.16</v>
      </c>
      <c r="L174" s="17">
        <v>2440219.16</v>
      </c>
      <c r="M174" s="17">
        <v>2440219.16</v>
      </c>
      <c r="N174" s="303">
        <f>SUBTOTAL(9,G174:M174)</f>
        <v>17081534.120000001</v>
      </c>
      <c r="O174" s="304">
        <f t="shared" si="73"/>
        <v>5.3903110488872965</v>
      </c>
    </row>
    <row r="175" spans="1:15" ht="12.75" x14ac:dyDescent="0.2">
      <c r="A175" s="281">
        <v>2</v>
      </c>
      <c r="B175" s="282">
        <v>3</v>
      </c>
      <c r="C175" s="282">
        <v>1</v>
      </c>
      <c r="D175" s="282">
        <v>3</v>
      </c>
      <c r="E175" s="282"/>
      <c r="F175" s="290" t="s">
        <v>116</v>
      </c>
      <c r="G175" s="20">
        <f>SUM(G176:G177)</f>
        <v>0</v>
      </c>
      <c r="H175" s="20">
        <f t="shared" ref="H175:O175" si="77">SUM(H176:H177)</f>
        <v>0</v>
      </c>
      <c r="I175" s="20">
        <f t="shared" si="77"/>
        <v>0</v>
      </c>
      <c r="J175" s="20">
        <f t="shared" si="77"/>
        <v>0</v>
      </c>
      <c r="K175" s="20">
        <f t="shared" si="77"/>
        <v>0</v>
      </c>
      <c r="L175" s="20">
        <f t="shared" si="77"/>
        <v>0</v>
      </c>
      <c r="M175" s="20">
        <f t="shared" si="77"/>
        <v>0</v>
      </c>
      <c r="N175" s="20">
        <f t="shared" si="77"/>
        <v>0</v>
      </c>
      <c r="O175" s="43">
        <f t="shared" si="77"/>
        <v>0</v>
      </c>
    </row>
    <row r="176" spans="1:15" ht="12.75" x14ac:dyDescent="0.2">
      <c r="A176" s="291">
        <v>2</v>
      </c>
      <c r="B176" s="285">
        <v>3</v>
      </c>
      <c r="C176" s="285">
        <v>1</v>
      </c>
      <c r="D176" s="285">
        <v>3</v>
      </c>
      <c r="E176" s="285" t="s">
        <v>185</v>
      </c>
      <c r="F176" s="286" t="s">
        <v>117</v>
      </c>
      <c r="G176" s="17"/>
      <c r="H176" s="17"/>
      <c r="I176" s="17"/>
      <c r="J176" s="17"/>
      <c r="K176" s="17"/>
      <c r="L176" s="17"/>
      <c r="M176" s="17"/>
      <c r="N176" s="302">
        <f>SUBTOTAL(9,G176:M176)</f>
        <v>0</v>
      </c>
      <c r="O176" s="305">
        <f>IFERROR(N176/$N$18*100,"0.00")</f>
        <v>0</v>
      </c>
    </row>
    <row r="177" spans="1:15" ht="12.75" x14ac:dyDescent="0.2">
      <c r="A177" s="291">
        <v>2</v>
      </c>
      <c r="B177" s="285">
        <v>3</v>
      </c>
      <c r="C177" s="285">
        <v>1</v>
      </c>
      <c r="D177" s="285">
        <v>3</v>
      </c>
      <c r="E177" s="285" t="s">
        <v>186</v>
      </c>
      <c r="F177" s="286" t="s">
        <v>118</v>
      </c>
      <c r="G177" s="17"/>
      <c r="H177" s="17"/>
      <c r="I177" s="17"/>
      <c r="J177" s="17"/>
      <c r="K177" s="17"/>
      <c r="L177" s="17"/>
      <c r="M177" s="17"/>
      <c r="N177" s="302">
        <f>SUBTOTAL(9,G177:M177)</f>
        <v>0</v>
      </c>
      <c r="O177" s="305">
        <f>IFERROR(N177/$N$18*100,"0.00")</f>
        <v>0</v>
      </c>
    </row>
    <row r="178" spans="1:15" ht="12.75" x14ac:dyDescent="0.2">
      <c r="A178" s="281">
        <v>2</v>
      </c>
      <c r="B178" s="282">
        <v>3</v>
      </c>
      <c r="C178" s="282">
        <v>1</v>
      </c>
      <c r="D178" s="282">
        <v>4</v>
      </c>
      <c r="E178" s="282"/>
      <c r="F178" s="290" t="s">
        <v>119</v>
      </c>
      <c r="G178" s="19">
        <f>+G179</f>
        <v>0</v>
      </c>
      <c r="H178" s="19">
        <f t="shared" ref="H178:O178" si="78">+H179</f>
        <v>0</v>
      </c>
      <c r="I178" s="19">
        <f t="shared" si="78"/>
        <v>0</v>
      </c>
      <c r="J178" s="19">
        <f t="shared" si="78"/>
        <v>0</v>
      </c>
      <c r="K178" s="19">
        <f t="shared" si="78"/>
        <v>0</v>
      </c>
      <c r="L178" s="19">
        <f t="shared" si="78"/>
        <v>0</v>
      </c>
      <c r="M178" s="19">
        <f t="shared" si="78"/>
        <v>0</v>
      </c>
      <c r="N178" s="19">
        <f t="shared" si="78"/>
        <v>0</v>
      </c>
      <c r="O178" s="43">
        <f t="shared" si="78"/>
        <v>0</v>
      </c>
    </row>
    <row r="179" spans="1:15" ht="12.75" x14ac:dyDescent="0.2">
      <c r="A179" s="291">
        <v>2</v>
      </c>
      <c r="B179" s="285">
        <v>3</v>
      </c>
      <c r="C179" s="285">
        <v>1</v>
      </c>
      <c r="D179" s="285">
        <v>4</v>
      </c>
      <c r="E179" s="285" t="s">
        <v>184</v>
      </c>
      <c r="F179" s="286" t="s">
        <v>119</v>
      </c>
      <c r="G179" s="17"/>
      <c r="H179" s="17"/>
      <c r="I179" s="17"/>
      <c r="J179" s="17"/>
      <c r="K179" s="17"/>
      <c r="L179" s="17"/>
      <c r="M179" s="17"/>
      <c r="N179" s="302">
        <f>SUBTOTAL(9,G179:M179)</f>
        <v>0</v>
      </c>
      <c r="O179" s="305">
        <f>IFERROR(N179/$N$18*100,"0.00")</f>
        <v>0</v>
      </c>
    </row>
    <row r="180" spans="1:15" ht="12.75" x14ac:dyDescent="0.2">
      <c r="A180" s="278">
        <v>2</v>
      </c>
      <c r="B180" s="279">
        <v>3</v>
      </c>
      <c r="C180" s="279">
        <v>2</v>
      </c>
      <c r="D180" s="279"/>
      <c r="E180" s="279"/>
      <c r="F180" s="280" t="s">
        <v>17</v>
      </c>
      <c r="G180" s="22">
        <f>+G181+G183+G185+G187</f>
        <v>0</v>
      </c>
      <c r="H180" s="22">
        <f t="shared" ref="H180:O180" si="79">+H181+H183+H185+H187</f>
        <v>0</v>
      </c>
      <c r="I180" s="22">
        <f t="shared" si="79"/>
        <v>649739.96</v>
      </c>
      <c r="J180" s="22">
        <f t="shared" si="79"/>
        <v>0</v>
      </c>
      <c r="K180" s="22">
        <f t="shared" si="79"/>
        <v>0</v>
      </c>
      <c r="L180" s="22">
        <f t="shared" si="79"/>
        <v>0</v>
      </c>
      <c r="M180" s="22">
        <f t="shared" si="79"/>
        <v>0</v>
      </c>
      <c r="N180" s="22">
        <f t="shared" si="79"/>
        <v>649739.96</v>
      </c>
      <c r="O180" s="22">
        <f t="shared" si="79"/>
        <v>0.20503430550719115</v>
      </c>
    </row>
    <row r="181" spans="1:15" ht="12.75" x14ac:dyDescent="0.2">
      <c r="A181" s="281">
        <v>2</v>
      </c>
      <c r="B181" s="282">
        <v>3</v>
      </c>
      <c r="C181" s="282">
        <v>2</v>
      </c>
      <c r="D181" s="282">
        <v>1</v>
      </c>
      <c r="E181" s="282"/>
      <c r="F181" s="290" t="s">
        <v>990</v>
      </c>
      <c r="G181" s="19">
        <f>+G182</f>
        <v>0</v>
      </c>
      <c r="H181" s="19">
        <f t="shared" ref="H181:O181" si="80">H182</f>
        <v>0</v>
      </c>
      <c r="I181" s="19">
        <f t="shared" si="80"/>
        <v>649739.96</v>
      </c>
      <c r="J181" s="19">
        <f t="shared" si="80"/>
        <v>0</v>
      </c>
      <c r="K181" s="19">
        <f t="shared" si="80"/>
        <v>0</v>
      </c>
      <c r="L181" s="19">
        <f t="shared" si="80"/>
        <v>0</v>
      </c>
      <c r="M181" s="19">
        <f t="shared" si="80"/>
        <v>0</v>
      </c>
      <c r="N181" s="19">
        <f t="shared" si="80"/>
        <v>649739.96</v>
      </c>
      <c r="O181" s="43">
        <f t="shared" si="80"/>
        <v>0.20503430550719115</v>
      </c>
    </row>
    <row r="182" spans="1:15" ht="12.75" x14ac:dyDescent="0.2">
      <c r="A182" s="291">
        <v>2</v>
      </c>
      <c r="B182" s="285">
        <v>3</v>
      </c>
      <c r="C182" s="285">
        <v>2</v>
      </c>
      <c r="D182" s="285">
        <v>1</v>
      </c>
      <c r="E182" s="285" t="s">
        <v>184</v>
      </c>
      <c r="F182" s="286" t="s">
        <v>990</v>
      </c>
      <c r="G182" s="17"/>
      <c r="H182" s="17"/>
      <c r="I182" s="17">
        <v>649739.96</v>
      </c>
      <c r="J182" s="17"/>
      <c r="K182" s="17"/>
      <c r="L182" s="17"/>
      <c r="M182" s="17"/>
      <c r="N182" s="302">
        <f>SUBTOTAL(9,G182:M182)</f>
        <v>649739.96</v>
      </c>
      <c r="O182" s="305">
        <f>IFERROR(N182/$N$18*100,"0.00")</f>
        <v>0.20503430550719115</v>
      </c>
    </row>
    <row r="183" spans="1:15" ht="12.75" x14ac:dyDescent="0.2">
      <c r="A183" s="281">
        <v>2</v>
      </c>
      <c r="B183" s="282">
        <v>3</v>
      </c>
      <c r="C183" s="282">
        <v>2</v>
      </c>
      <c r="D183" s="282">
        <v>2</v>
      </c>
      <c r="E183" s="282"/>
      <c r="F183" s="290" t="s">
        <v>120</v>
      </c>
      <c r="G183" s="19">
        <f t="shared" ref="G183:O183" si="81">+G184</f>
        <v>0</v>
      </c>
      <c r="H183" s="19">
        <f t="shared" si="81"/>
        <v>0</v>
      </c>
      <c r="I183" s="19">
        <f t="shared" si="81"/>
        <v>0</v>
      </c>
      <c r="J183" s="19">
        <f t="shared" si="81"/>
        <v>0</v>
      </c>
      <c r="K183" s="19">
        <f t="shared" si="81"/>
        <v>0</v>
      </c>
      <c r="L183" s="19">
        <f t="shared" si="81"/>
        <v>0</v>
      </c>
      <c r="M183" s="19">
        <f t="shared" si="81"/>
        <v>0</v>
      </c>
      <c r="N183" s="19">
        <f t="shared" si="81"/>
        <v>0</v>
      </c>
      <c r="O183" s="43">
        <f t="shared" si="81"/>
        <v>0</v>
      </c>
    </row>
    <row r="184" spans="1:15" ht="12.75" x14ac:dyDescent="0.2">
      <c r="A184" s="291">
        <v>2</v>
      </c>
      <c r="B184" s="285">
        <v>3</v>
      </c>
      <c r="C184" s="285">
        <v>2</v>
      </c>
      <c r="D184" s="285">
        <v>2</v>
      </c>
      <c r="E184" s="285" t="s">
        <v>184</v>
      </c>
      <c r="F184" s="286" t="s">
        <v>120</v>
      </c>
      <c r="G184" s="17"/>
      <c r="H184" s="17"/>
      <c r="I184" s="17"/>
      <c r="J184" s="17"/>
      <c r="K184" s="17"/>
      <c r="L184" s="17"/>
      <c r="M184" s="17"/>
      <c r="N184" s="302">
        <f>SUBTOTAL(9,G184:M184)</f>
        <v>0</v>
      </c>
      <c r="O184" s="304">
        <f>IFERROR(N184/$N$18*100,"0.00")</f>
        <v>0</v>
      </c>
    </row>
    <row r="185" spans="1:15" ht="12.75" x14ac:dyDescent="0.2">
      <c r="A185" s="281">
        <v>2</v>
      </c>
      <c r="B185" s="282">
        <v>3</v>
      </c>
      <c r="C185" s="282">
        <v>2</v>
      </c>
      <c r="D185" s="282">
        <v>3</v>
      </c>
      <c r="E185" s="282"/>
      <c r="F185" s="290" t="s">
        <v>121</v>
      </c>
      <c r="G185" s="19">
        <f>+G186</f>
        <v>0</v>
      </c>
      <c r="H185" s="19">
        <f t="shared" ref="H185:M185" si="82">+H186</f>
        <v>0</v>
      </c>
      <c r="I185" s="19">
        <f t="shared" si="82"/>
        <v>0</v>
      </c>
      <c r="J185" s="19">
        <f t="shared" si="82"/>
        <v>0</v>
      </c>
      <c r="K185" s="19">
        <f t="shared" si="82"/>
        <v>0</v>
      </c>
      <c r="L185" s="19">
        <f t="shared" si="82"/>
        <v>0</v>
      </c>
      <c r="M185" s="19">
        <f t="shared" si="82"/>
        <v>0</v>
      </c>
      <c r="N185" s="19">
        <f>+N186</f>
        <v>0</v>
      </c>
      <c r="O185" s="43">
        <f>+O186</f>
        <v>0</v>
      </c>
    </row>
    <row r="186" spans="1:15" ht="12.75" x14ac:dyDescent="0.2">
      <c r="A186" s="291">
        <v>2</v>
      </c>
      <c r="B186" s="285">
        <v>3</v>
      </c>
      <c r="C186" s="285">
        <v>2</v>
      </c>
      <c r="D186" s="285">
        <v>3</v>
      </c>
      <c r="E186" s="285" t="s">
        <v>184</v>
      </c>
      <c r="F186" s="286" t="s">
        <v>121</v>
      </c>
      <c r="G186" s="17"/>
      <c r="H186" s="17"/>
      <c r="I186" s="17"/>
      <c r="J186" s="17"/>
      <c r="K186" s="17"/>
      <c r="L186" s="17"/>
      <c r="M186" s="17"/>
      <c r="N186" s="302">
        <f>SUBTOTAL(9,G186:M186)</f>
        <v>0</v>
      </c>
      <c r="O186" s="305">
        <f>IFERROR(N186/$N$18*100,"0.00")</f>
        <v>0</v>
      </c>
    </row>
    <row r="187" spans="1:15" ht="12.75" x14ac:dyDescent="0.2">
      <c r="A187" s="281">
        <v>2</v>
      </c>
      <c r="B187" s="282">
        <v>3</v>
      </c>
      <c r="C187" s="282">
        <v>2</v>
      </c>
      <c r="D187" s="282">
        <v>4</v>
      </c>
      <c r="E187" s="282"/>
      <c r="F187" s="290" t="s">
        <v>18</v>
      </c>
      <c r="G187" s="19">
        <f>+G188</f>
        <v>0</v>
      </c>
      <c r="H187" s="19">
        <f t="shared" ref="H187:O187" si="83">+H188</f>
        <v>0</v>
      </c>
      <c r="I187" s="19">
        <f t="shared" si="83"/>
        <v>0</v>
      </c>
      <c r="J187" s="19">
        <f t="shared" si="83"/>
        <v>0</v>
      </c>
      <c r="K187" s="19">
        <f t="shared" si="83"/>
        <v>0</v>
      </c>
      <c r="L187" s="19">
        <f t="shared" si="83"/>
        <v>0</v>
      </c>
      <c r="M187" s="19">
        <f t="shared" si="83"/>
        <v>0</v>
      </c>
      <c r="N187" s="19">
        <f t="shared" si="83"/>
        <v>0</v>
      </c>
      <c r="O187" s="43">
        <f t="shared" si="83"/>
        <v>0</v>
      </c>
    </row>
    <row r="188" spans="1:15" ht="12.75" x14ac:dyDescent="0.2">
      <c r="A188" s="291">
        <v>2</v>
      </c>
      <c r="B188" s="285">
        <v>3</v>
      </c>
      <c r="C188" s="285">
        <v>2</v>
      </c>
      <c r="D188" s="285">
        <v>4</v>
      </c>
      <c r="E188" s="285" t="s">
        <v>184</v>
      </c>
      <c r="F188" s="286" t="s">
        <v>18</v>
      </c>
      <c r="G188" s="17"/>
      <c r="H188" s="17"/>
      <c r="I188" s="17"/>
      <c r="J188" s="17"/>
      <c r="K188" s="17"/>
      <c r="L188" s="17"/>
      <c r="M188" s="17"/>
      <c r="N188" s="302">
        <f>SUBTOTAL(9,G188:M188)</f>
        <v>0</v>
      </c>
      <c r="O188" s="304">
        <f>IFERROR(N188/$N$18*100,"0.00")</f>
        <v>0</v>
      </c>
    </row>
    <row r="189" spans="1:15" ht="12.75" x14ac:dyDescent="0.2">
      <c r="A189" s="278">
        <v>2</v>
      </c>
      <c r="B189" s="279">
        <v>3</v>
      </c>
      <c r="C189" s="279">
        <v>3</v>
      </c>
      <c r="D189" s="279"/>
      <c r="E189" s="279"/>
      <c r="F189" s="280" t="s">
        <v>225</v>
      </c>
      <c r="G189" s="22">
        <f>+G190+G192+G194+G196</f>
        <v>761805.82000000007</v>
      </c>
      <c r="H189" s="22">
        <f t="shared" ref="H189:O189" si="84">+H190+H192+H194+H196</f>
        <v>266511.42</v>
      </c>
      <c r="I189" s="22">
        <f t="shared" si="84"/>
        <v>761805.82000000007</v>
      </c>
      <c r="J189" s="22">
        <f t="shared" si="84"/>
        <v>266511.42</v>
      </c>
      <c r="K189" s="22">
        <f t="shared" si="84"/>
        <v>266511.42</v>
      </c>
      <c r="L189" s="22">
        <f t="shared" si="84"/>
        <v>266511.42</v>
      </c>
      <c r="M189" s="22">
        <f t="shared" si="84"/>
        <v>761805.88</v>
      </c>
      <c r="N189" s="22">
        <f>+N190+N192+N194+N196</f>
        <v>3351463.2</v>
      </c>
      <c r="O189" s="22">
        <f t="shared" si="84"/>
        <v>28.037712698469793</v>
      </c>
    </row>
    <row r="190" spans="1:15" ht="12.75" x14ac:dyDescent="0.2">
      <c r="A190" s="281">
        <v>2</v>
      </c>
      <c r="B190" s="282">
        <v>3</v>
      </c>
      <c r="C190" s="282">
        <v>3</v>
      </c>
      <c r="D190" s="282">
        <v>1</v>
      </c>
      <c r="E190" s="282"/>
      <c r="F190" s="290" t="s">
        <v>122</v>
      </c>
      <c r="G190" s="20">
        <f>G191</f>
        <v>495294.4</v>
      </c>
      <c r="H190" s="19">
        <f t="shared" ref="H190:O190" si="85">H191</f>
        <v>0</v>
      </c>
      <c r="I190" s="19">
        <f t="shared" si="85"/>
        <v>495294.4</v>
      </c>
      <c r="J190" s="19">
        <f t="shared" si="85"/>
        <v>0</v>
      </c>
      <c r="K190" s="19">
        <f t="shared" si="85"/>
        <v>0</v>
      </c>
      <c r="L190" s="19">
        <f t="shared" si="85"/>
        <v>0</v>
      </c>
      <c r="M190" s="19">
        <f t="shared" si="85"/>
        <v>495294.4</v>
      </c>
      <c r="N190" s="19">
        <f t="shared" si="85"/>
        <v>1485883.2000000002</v>
      </c>
      <c r="O190" s="43">
        <f t="shared" si="85"/>
        <v>0.46889070817931972</v>
      </c>
    </row>
    <row r="191" spans="1:15" ht="12.75" x14ac:dyDescent="0.2">
      <c r="A191" s="291">
        <v>2</v>
      </c>
      <c r="B191" s="285">
        <v>3</v>
      </c>
      <c r="C191" s="285">
        <v>3</v>
      </c>
      <c r="D191" s="285">
        <v>1</v>
      </c>
      <c r="E191" s="285" t="s">
        <v>184</v>
      </c>
      <c r="F191" s="286" t="s">
        <v>122</v>
      </c>
      <c r="G191" s="17">
        <v>495294.4</v>
      </c>
      <c r="H191" s="17"/>
      <c r="I191" s="17">
        <v>495294.4</v>
      </c>
      <c r="J191" s="17"/>
      <c r="K191" s="17"/>
      <c r="L191" s="17"/>
      <c r="M191" s="17">
        <v>495294.4</v>
      </c>
      <c r="N191" s="302">
        <f>SUBTOTAL(9,G191:M191)</f>
        <v>1485883.2000000002</v>
      </c>
      <c r="O191" s="305">
        <f>IFERROR(N191/$N$18*100,"0.00")</f>
        <v>0.46889070817931972</v>
      </c>
    </row>
    <row r="192" spans="1:15" ht="12.75" x14ac:dyDescent="0.2">
      <c r="A192" s="281">
        <v>2</v>
      </c>
      <c r="B192" s="282">
        <v>3</v>
      </c>
      <c r="C192" s="282">
        <v>3</v>
      </c>
      <c r="D192" s="282">
        <v>2</v>
      </c>
      <c r="E192" s="282"/>
      <c r="F192" s="290" t="s">
        <v>123</v>
      </c>
      <c r="G192" s="19">
        <f>+G193</f>
        <v>266511.42</v>
      </c>
      <c r="H192" s="19">
        <f t="shared" ref="H192:N192" si="86">+H193</f>
        <v>266511.42</v>
      </c>
      <c r="I192" s="19">
        <f t="shared" si="86"/>
        <v>266511.42</v>
      </c>
      <c r="J192" s="19">
        <f t="shared" si="86"/>
        <v>266511.42</v>
      </c>
      <c r="K192" s="19">
        <f t="shared" si="86"/>
        <v>266511.42</v>
      </c>
      <c r="L192" s="19">
        <f t="shared" si="86"/>
        <v>266511.42</v>
      </c>
      <c r="M192" s="19">
        <f t="shared" si="86"/>
        <v>266511.48</v>
      </c>
      <c r="N192" s="19">
        <f t="shared" si="86"/>
        <v>1865579.9999999998</v>
      </c>
      <c r="O192" s="43">
        <f>SUM(O193:O195)</f>
        <v>0.58870921171002888</v>
      </c>
    </row>
    <row r="193" spans="1:15" ht="12.75" x14ac:dyDescent="0.2">
      <c r="A193" s="291">
        <v>2</v>
      </c>
      <c r="B193" s="285">
        <v>3</v>
      </c>
      <c r="C193" s="285">
        <v>3</v>
      </c>
      <c r="D193" s="285">
        <v>2</v>
      </c>
      <c r="E193" s="285" t="s">
        <v>184</v>
      </c>
      <c r="F193" s="286" t="s">
        <v>123</v>
      </c>
      <c r="G193" s="17">
        <v>266511.42</v>
      </c>
      <c r="H193" s="17">
        <v>266511.42</v>
      </c>
      <c r="I193" s="17">
        <v>266511.42</v>
      </c>
      <c r="J193" s="17">
        <v>266511.42</v>
      </c>
      <c r="K193" s="17">
        <v>266511.42</v>
      </c>
      <c r="L193" s="17">
        <v>266511.42</v>
      </c>
      <c r="M193" s="17">
        <v>266511.48</v>
      </c>
      <c r="N193" s="302">
        <f>SUBTOTAL(9,G193:M193)</f>
        <v>1865579.9999999998</v>
      </c>
      <c r="O193" s="305">
        <f>IFERROR(N193/$N$18*100,"0.00")</f>
        <v>0.58870921171002888</v>
      </c>
    </row>
    <row r="194" spans="1:15" ht="12.75" x14ac:dyDescent="0.2">
      <c r="A194" s="281">
        <v>2</v>
      </c>
      <c r="B194" s="282">
        <v>3</v>
      </c>
      <c r="C194" s="282">
        <v>3</v>
      </c>
      <c r="D194" s="282">
        <v>3</v>
      </c>
      <c r="E194" s="282"/>
      <c r="F194" s="290" t="s">
        <v>124</v>
      </c>
      <c r="G194" s="19">
        <f>+G195</f>
        <v>0</v>
      </c>
      <c r="H194" s="19">
        <f t="shared" ref="H194:O194" si="87">+H195</f>
        <v>0</v>
      </c>
      <c r="I194" s="19">
        <f t="shared" si="87"/>
        <v>0</v>
      </c>
      <c r="J194" s="19">
        <f t="shared" si="87"/>
        <v>0</v>
      </c>
      <c r="K194" s="19">
        <f t="shared" si="87"/>
        <v>0</v>
      </c>
      <c r="L194" s="19">
        <f t="shared" si="87"/>
        <v>0</v>
      </c>
      <c r="M194" s="19">
        <f t="shared" si="87"/>
        <v>0</v>
      </c>
      <c r="N194" s="19">
        <f t="shared" si="87"/>
        <v>0</v>
      </c>
      <c r="O194" s="43">
        <f t="shared" si="87"/>
        <v>0</v>
      </c>
    </row>
    <row r="195" spans="1:15" ht="12.75" x14ac:dyDescent="0.2">
      <c r="A195" s="291">
        <v>2</v>
      </c>
      <c r="B195" s="285">
        <v>3</v>
      </c>
      <c r="C195" s="285">
        <v>3</v>
      </c>
      <c r="D195" s="285">
        <v>3</v>
      </c>
      <c r="E195" s="285" t="s">
        <v>184</v>
      </c>
      <c r="F195" s="286" t="s">
        <v>124</v>
      </c>
      <c r="G195" s="17"/>
      <c r="H195" s="17"/>
      <c r="I195" s="17"/>
      <c r="J195" s="17"/>
      <c r="K195" s="17"/>
      <c r="L195" s="17"/>
      <c r="M195" s="17"/>
      <c r="N195" s="302">
        <f>SUBTOTAL(9,G195:M195)</f>
        <v>0</v>
      </c>
      <c r="O195" s="305">
        <f>IFERROR(N195/$N$18*100,"0.00")</f>
        <v>0</v>
      </c>
    </row>
    <row r="196" spans="1:15" ht="12.75" x14ac:dyDescent="0.2">
      <c r="A196" s="281">
        <v>2</v>
      </c>
      <c r="B196" s="282">
        <v>3</v>
      </c>
      <c r="C196" s="282">
        <v>3</v>
      </c>
      <c r="D196" s="282">
        <v>4</v>
      </c>
      <c r="E196" s="282"/>
      <c r="F196" s="290" t="s">
        <v>125</v>
      </c>
      <c r="G196" s="19">
        <f>+G197</f>
        <v>0</v>
      </c>
      <c r="H196" s="19">
        <f t="shared" ref="H196:M196" si="88">+H197</f>
        <v>0</v>
      </c>
      <c r="I196" s="19">
        <f t="shared" si="88"/>
        <v>0</v>
      </c>
      <c r="J196" s="19">
        <f t="shared" si="88"/>
        <v>0</v>
      </c>
      <c r="K196" s="19">
        <f t="shared" si="88"/>
        <v>0</v>
      </c>
      <c r="L196" s="19">
        <f t="shared" si="88"/>
        <v>0</v>
      </c>
      <c r="M196" s="19">
        <f t="shared" si="88"/>
        <v>0</v>
      </c>
      <c r="N196" s="19">
        <f>+N197</f>
        <v>0</v>
      </c>
      <c r="O196" s="43">
        <f>SUM(O197:O200)</f>
        <v>26.980112778580445</v>
      </c>
    </row>
    <row r="197" spans="1:15" ht="12.75" x14ac:dyDescent="0.2">
      <c r="A197" s="291">
        <v>2</v>
      </c>
      <c r="B197" s="285">
        <v>3</v>
      </c>
      <c r="C197" s="285">
        <v>3</v>
      </c>
      <c r="D197" s="285">
        <v>4</v>
      </c>
      <c r="E197" s="285" t="s">
        <v>184</v>
      </c>
      <c r="F197" s="286" t="s">
        <v>125</v>
      </c>
      <c r="G197" s="17"/>
      <c r="H197" s="17"/>
      <c r="I197" s="17"/>
      <c r="J197" s="17"/>
      <c r="K197" s="17"/>
      <c r="L197" s="17"/>
      <c r="M197" s="17"/>
      <c r="N197" s="302">
        <f>SUBTOTAL(9,G197:M197)</f>
        <v>0</v>
      </c>
      <c r="O197" s="305">
        <f>IFERROR(N197/$N$18*100,"0.00")</f>
        <v>0</v>
      </c>
    </row>
    <row r="198" spans="1:15" ht="12.75" x14ac:dyDescent="0.2">
      <c r="A198" s="278">
        <v>2</v>
      </c>
      <c r="B198" s="279">
        <v>3</v>
      </c>
      <c r="C198" s="279">
        <v>4</v>
      </c>
      <c r="D198" s="279"/>
      <c r="E198" s="279"/>
      <c r="F198" s="280" t="s">
        <v>226</v>
      </c>
      <c r="G198" s="22">
        <f>+G199</f>
        <v>0</v>
      </c>
      <c r="H198" s="22">
        <f t="shared" ref="H198:O199" si="89">+H199</f>
        <v>13999409.609999999</v>
      </c>
      <c r="I198" s="22">
        <f t="shared" si="89"/>
        <v>14499979.560000001</v>
      </c>
      <c r="J198" s="22">
        <f t="shared" si="89"/>
        <v>0</v>
      </c>
      <c r="K198" s="22">
        <f t="shared" si="89"/>
        <v>0</v>
      </c>
      <c r="L198" s="22">
        <f t="shared" si="89"/>
        <v>0</v>
      </c>
      <c r="M198" s="22">
        <f t="shared" si="89"/>
        <v>0</v>
      </c>
      <c r="N198" s="22">
        <f t="shared" si="89"/>
        <v>28499389.170000002</v>
      </c>
      <c r="O198" s="42">
        <f t="shared" si="89"/>
        <v>8.9933709261934816</v>
      </c>
    </row>
    <row r="199" spans="1:15" ht="12.75" x14ac:dyDescent="0.2">
      <c r="A199" s="281">
        <v>2</v>
      </c>
      <c r="B199" s="282">
        <v>3</v>
      </c>
      <c r="C199" s="282">
        <v>4</v>
      </c>
      <c r="D199" s="282">
        <v>1</v>
      </c>
      <c r="E199" s="282"/>
      <c r="F199" s="290" t="s">
        <v>126</v>
      </c>
      <c r="G199" s="19">
        <f>+G200</f>
        <v>0</v>
      </c>
      <c r="H199" s="19">
        <f t="shared" si="89"/>
        <v>13999409.609999999</v>
      </c>
      <c r="I199" s="19">
        <f t="shared" si="89"/>
        <v>14499979.560000001</v>
      </c>
      <c r="J199" s="19">
        <f t="shared" si="89"/>
        <v>0</v>
      </c>
      <c r="K199" s="19">
        <f t="shared" si="89"/>
        <v>0</v>
      </c>
      <c r="L199" s="19">
        <f t="shared" si="89"/>
        <v>0</v>
      </c>
      <c r="M199" s="19">
        <f t="shared" si="89"/>
        <v>0</v>
      </c>
      <c r="N199" s="19">
        <f>+N200</f>
        <v>28499389.170000002</v>
      </c>
      <c r="O199" s="43">
        <f t="shared" si="89"/>
        <v>8.9933709261934816</v>
      </c>
    </row>
    <row r="200" spans="1:15" ht="12.75" x14ac:dyDescent="0.2">
      <c r="A200" s="291">
        <v>2</v>
      </c>
      <c r="B200" s="285">
        <v>3</v>
      </c>
      <c r="C200" s="285">
        <v>4</v>
      </c>
      <c r="D200" s="285">
        <v>1</v>
      </c>
      <c r="E200" s="285" t="s">
        <v>184</v>
      </c>
      <c r="F200" s="286" t="s">
        <v>126</v>
      </c>
      <c r="G200" s="17"/>
      <c r="H200" s="325">
        <v>13999409.609999999</v>
      </c>
      <c r="I200" s="17">
        <v>14499979.560000001</v>
      </c>
      <c r="J200" s="17"/>
      <c r="K200" s="17"/>
      <c r="L200" s="17"/>
      <c r="M200" s="17"/>
      <c r="N200" s="302">
        <f>SUBTOTAL(9,G200:M200)</f>
        <v>28499389.170000002</v>
      </c>
      <c r="O200" s="305">
        <f>IFERROR(N200/$N$18*100,"0.00")</f>
        <v>8.9933709261934816</v>
      </c>
    </row>
    <row r="201" spans="1:15" ht="12.75" x14ac:dyDescent="0.2">
      <c r="A201" s="278">
        <v>2</v>
      </c>
      <c r="B201" s="279">
        <v>3</v>
      </c>
      <c r="C201" s="279">
        <v>5</v>
      </c>
      <c r="D201" s="279"/>
      <c r="E201" s="279"/>
      <c r="F201" s="280" t="s">
        <v>128</v>
      </c>
      <c r="G201" s="22">
        <f>+G202+G204+G206+G208</f>
        <v>982913.52</v>
      </c>
      <c r="H201" s="22">
        <f t="shared" ref="H201:O201" si="90">+H202+H204+H206+H208</f>
        <v>0</v>
      </c>
      <c r="I201" s="22">
        <f t="shared" si="90"/>
        <v>982913.52</v>
      </c>
      <c r="J201" s="22">
        <f t="shared" si="90"/>
        <v>982913.52</v>
      </c>
      <c r="K201" s="22">
        <f t="shared" si="90"/>
        <v>0</v>
      </c>
      <c r="L201" s="22">
        <f t="shared" si="90"/>
        <v>0</v>
      </c>
      <c r="M201" s="22">
        <f t="shared" si="90"/>
        <v>982913.52</v>
      </c>
      <c r="N201" s="22">
        <f t="shared" si="90"/>
        <v>3931654.08</v>
      </c>
      <c r="O201" s="22">
        <f t="shared" si="90"/>
        <v>1.2406870646947967</v>
      </c>
    </row>
    <row r="202" spans="1:15" ht="12.75" x14ac:dyDescent="0.2">
      <c r="A202" s="281">
        <v>2</v>
      </c>
      <c r="B202" s="282">
        <v>3</v>
      </c>
      <c r="C202" s="282">
        <v>5</v>
      </c>
      <c r="D202" s="282">
        <v>2</v>
      </c>
      <c r="E202" s="282"/>
      <c r="F202" s="290" t="s">
        <v>991</v>
      </c>
      <c r="G202" s="19">
        <f>+G203</f>
        <v>0</v>
      </c>
      <c r="H202" s="19">
        <f t="shared" ref="H202:O202" si="91">+H203</f>
        <v>0</v>
      </c>
      <c r="I202" s="19">
        <f t="shared" si="91"/>
        <v>0</v>
      </c>
      <c r="J202" s="19">
        <f t="shared" si="91"/>
        <v>0</v>
      </c>
      <c r="K202" s="19">
        <f t="shared" si="91"/>
        <v>0</v>
      </c>
      <c r="L202" s="19">
        <f t="shared" si="91"/>
        <v>0</v>
      </c>
      <c r="M202" s="19">
        <f t="shared" si="91"/>
        <v>0</v>
      </c>
      <c r="N202" s="19">
        <f t="shared" si="91"/>
        <v>0</v>
      </c>
      <c r="O202" s="43">
        <f t="shared" si="91"/>
        <v>0</v>
      </c>
    </row>
    <row r="203" spans="1:15" ht="12.75" x14ac:dyDescent="0.2">
      <c r="A203" s="291">
        <v>2</v>
      </c>
      <c r="B203" s="285">
        <v>3</v>
      </c>
      <c r="C203" s="285">
        <v>5</v>
      </c>
      <c r="D203" s="285">
        <v>2</v>
      </c>
      <c r="E203" s="285" t="s">
        <v>184</v>
      </c>
      <c r="F203" s="286" t="s">
        <v>991</v>
      </c>
      <c r="G203" s="17"/>
      <c r="H203" s="17"/>
      <c r="I203" s="17"/>
      <c r="J203" s="17"/>
      <c r="K203" s="17"/>
      <c r="L203" s="17"/>
      <c r="M203" s="17"/>
      <c r="N203" s="302">
        <f>SUBTOTAL(9,G203:M203)</f>
        <v>0</v>
      </c>
      <c r="O203" s="305">
        <f>IFERROR(N203/$N$18*100,"0.00")</f>
        <v>0</v>
      </c>
    </row>
    <row r="204" spans="1:15" ht="12.75" x14ac:dyDescent="0.2">
      <c r="A204" s="281">
        <v>2</v>
      </c>
      <c r="B204" s="282">
        <v>3</v>
      </c>
      <c r="C204" s="282">
        <v>5</v>
      </c>
      <c r="D204" s="282">
        <v>3</v>
      </c>
      <c r="E204" s="282"/>
      <c r="F204" s="290" t="s">
        <v>127</v>
      </c>
      <c r="G204" s="19">
        <f>+G205</f>
        <v>0</v>
      </c>
      <c r="H204" s="19">
        <f t="shared" ref="H204:O204" si="92">+H205</f>
        <v>0</v>
      </c>
      <c r="I204" s="19">
        <f t="shared" si="92"/>
        <v>0</v>
      </c>
      <c r="J204" s="19">
        <f t="shared" si="92"/>
        <v>0</v>
      </c>
      <c r="K204" s="19">
        <f t="shared" si="92"/>
        <v>0</v>
      </c>
      <c r="L204" s="19">
        <f t="shared" si="92"/>
        <v>0</v>
      </c>
      <c r="M204" s="19">
        <f t="shared" si="92"/>
        <v>0</v>
      </c>
      <c r="N204" s="19">
        <f t="shared" si="92"/>
        <v>0</v>
      </c>
      <c r="O204" s="43">
        <f t="shared" si="92"/>
        <v>0</v>
      </c>
    </row>
    <row r="205" spans="1:15" ht="12.75" x14ac:dyDescent="0.2">
      <c r="A205" s="291">
        <v>2</v>
      </c>
      <c r="B205" s="285">
        <v>3</v>
      </c>
      <c r="C205" s="285">
        <v>5</v>
      </c>
      <c r="D205" s="285">
        <v>3</v>
      </c>
      <c r="E205" s="285" t="s">
        <v>184</v>
      </c>
      <c r="F205" s="286" t="s">
        <v>127</v>
      </c>
      <c r="G205" s="17"/>
      <c r="H205" s="17"/>
      <c r="I205" s="17"/>
      <c r="J205" s="17"/>
      <c r="K205" s="17"/>
      <c r="L205" s="17"/>
      <c r="M205" s="17"/>
      <c r="N205" s="302">
        <f>SUBTOTAL(9,G205:M205)</f>
        <v>0</v>
      </c>
      <c r="O205" s="305">
        <f>IFERROR(N205/$N$18*100,"0.00")</f>
        <v>0</v>
      </c>
    </row>
    <row r="206" spans="1:15" ht="12.75" x14ac:dyDescent="0.2">
      <c r="A206" s="281">
        <v>2</v>
      </c>
      <c r="B206" s="282">
        <v>3</v>
      </c>
      <c r="C206" s="282">
        <v>5</v>
      </c>
      <c r="D206" s="282">
        <v>4</v>
      </c>
      <c r="E206" s="282"/>
      <c r="F206" s="290" t="s">
        <v>992</v>
      </c>
      <c r="G206" s="19">
        <f>+G207</f>
        <v>0</v>
      </c>
      <c r="H206" s="19">
        <f t="shared" ref="H206:O206" si="93">+H207</f>
        <v>0</v>
      </c>
      <c r="I206" s="19">
        <f t="shared" si="93"/>
        <v>0</v>
      </c>
      <c r="J206" s="19">
        <f t="shared" si="93"/>
        <v>0</v>
      </c>
      <c r="K206" s="19">
        <f t="shared" si="93"/>
        <v>0</v>
      </c>
      <c r="L206" s="19">
        <f t="shared" si="93"/>
        <v>0</v>
      </c>
      <c r="M206" s="19">
        <f t="shared" si="93"/>
        <v>0</v>
      </c>
      <c r="N206" s="19">
        <f t="shared" si="93"/>
        <v>0</v>
      </c>
      <c r="O206" s="43">
        <f t="shared" si="93"/>
        <v>0</v>
      </c>
    </row>
    <row r="207" spans="1:15" ht="12.75" x14ac:dyDescent="0.2">
      <c r="A207" s="291">
        <v>2</v>
      </c>
      <c r="B207" s="285">
        <v>3</v>
      </c>
      <c r="C207" s="285">
        <v>5</v>
      </c>
      <c r="D207" s="285">
        <v>4</v>
      </c>
      <c r="E207" s="285" t="s">
        <v>184</v>
      </c>
      <c r="F207" s="286" t="s">
        <v>992</v>
      </c>
      <c r="G207" s="17"/>
      <c r="H207" s="17"/>
      <c r="I207" s="17"/>
      <c r="J207" s="17"/>
      <c r="K207" s="17"/>
      <c r="L207" s="17"/>
      <c r="M207" s="17"/>
      <c r="N207" s="302">
        <f>SUBTOTAL(9,G207:M207)</f>
        <v>0</v>
      </c>
      <c r="O207" s="305">
        <f>IFERROR(N207/$N$18*100,"0.00")</f>
        <v>0</v>
      </c>
    </row>
    <row r="208" spans="1:15" ht="12.75" x14ac:dyDescent="0.2">
      <c r="A208" s="281">
        <v>2</v>
      </c>
      <c r="B208" s="282">
        <v>3</v>
      </c>
      <c r="C208" s="282">
        <v>5</v>
      </c>
      <c r="D208" s="282">
        <v>5</v>
      </c>
      <c r="E208" s="282"/>
      <c r="F208" s="290" t="s">
        <v>227</v>
      </c>
      <c r="G208" s="19">
        <f>+G209</f>
        <v>982913.52</v>
      </c>
      <c r="H208" s="19">
        <f t="shared" ref="H208:O208" si="94">+H209</f>
        <v>0</v>
      </c>
      <c r="I208" s="19">
        <f t="shared" si="94"/>
        <v>982913.52</v>
      </c>
      <c r="J208" s="19">
        <f t="shared" si="94"/>
        <v>982913.52</v>
      </c>
      <c r="K208" s="19">
        <f t="shared" si="94"/>
        <v>0</v>
      </c>
      <c r="L208" s="19">
        <f t="shared" si="94"/>
        <v>0</v>
      </c>
      <c r="M208" s="19">
        <f t="shared" si="94"/>
        <v>982913.52</v>
      </c>
      <c r="N208" s="19">
        <f>+N209</f>
        <v>3931654.08</v>
      </c>
      <c r="O208" s="43">
        <f t="shared" si="94"/>
        <v>1.2406870646947967</v>
      </c>
    </row>
    <row r="209" spans="1:15" ht="12.75" x14ac:dyDescent="0.2">
      <c r="A209" s="291">
        <v>2</v>
      </c>
      <c r="B209" s="285">
        <v>3</v>
      </c>
      <c r="C209" s="285">
        <v>5</v>
      </c>
      <c r="D209" s="285">
        <v>5</v>
      </c>
      <c r="E209" s="285" t="s">
        <v>184</v>
      </c>
      <c r="F209" s="286" t="s">
        <v>129</v>
      </c>
      <c r="G209" s="325">
        <v>982913.52</v>
      </c>
      <c r="H209" s="17"/>
      <c r="I209" s="325">
        <v>982913.52</v>
      </c>
      <c r="J209" s="325">
        <v>982913.52</v>
      </c>
      <c r="K209" s="17"/>
      <c r="L209" s="17"/>
      <c r="M209" s="325">
        <v>982913.52</v>
      </c>
      <c r="N209" s="302">
        <f>SUBTOTAL(9,G209:M209)</f>
        <v>3931654.08</v>
      </c>
      <c r="O209" s="305">
        <f>IFERROR(N209/$N$18*100,"0.00")</f>
        <v>1.2406870646947967</v>
      </c>
    </row>
    <row r="210" spans="1:15" ht="12.75" x14ac:dyDescent="0.2">
      <c r="A210" s="278">
        <v>2</v>
      </c>
      <c r="B210" s="279">
        <v>3</v>
      </c>
      <c r="C210" s="279">
        <v>6</v>
      </c>
      <c r="D210" s="279"/>
      <c r="E210" s="279"/>
      <c r="F210" s="280" t="s">
        <v>130</v>
      </c>
      <c r="G210" s="22">
        <f>+G211+G215+G219+G223</f>
        <v>0</v>
      </c>
      <c r="H210" s="22">
        <f t="shared" ref="H210:O210" si="95">+H211+H215+H219+H223</f>
        <v>0</v>
      </c>
      <c r="I210" s="22">
        <f t="shared" si="95"/>
        <v>0</v>
      </c>
      <c r="J210" s="22">
        <f t="shared" si="95"/>
        <v>0</v>
      </c>
      <c r="K210" s="22">
        <f t="shared" si="95"/>
        <v>0</v>
      </c>
      <c r="L210" s="22">
        <f t="shared" si="95"/>
        <v>0</v>
      </c>
      <c r="M210" s="22">
        <f t="shared" si="95"/>
        <v>0</v>
      </c>
      <c r="N210" s="22">
        <f t="shared" si="95"/>
        <v>0</v>
      </c>
      <c r="O210" s="22">
        <f t="shared" si="95"/>
        <v>0</v>
      </c>
    </row>
    <row r="211" spans="1:15" ht="12.75" x14ac:dyDescent="0.2">
      <c r="A211" s="281">
        <v>2</v>
      </c>
      <c r="B211" s="282">
        <v>3</v>
      </c>
      <c r="C211" s="282">
        <v>6</v>
      </c>
      <c r="D211" s="282">
        <v>1</v>
      </c>
      <c r="E211" s="282"/>
      <c r="F211" s="290" t="s">
        <v>131</v>
      </c>
      <c r="G211" s="19">
        <f>+G212+G213+G214</f>
        <v>0</v>
      </c>
      <c r="H211" s="19">
        <f t="shared" ref="H211:O211" si="96">+H212+H213+H214</f>
        <v>0</v>
      </c>
      <c r="I211" s="19">
        <f t="shared" si="96"/>
        <v>0</v>
      </c>
      <c r="J211" s="19">
        <f t="shared" si="96"/>
        <v>0</v>
      </c>
      <c r="K211" s="19">
        <f t="shared" si="96"/>
        <v>0</v>
      </c>
      <c r="L211" s="19">
        <f t="shared" si="96"/>
        <v>0</v>
      </c>
      <c r="M211" s="19">
        <f t="shared" si="96"/>
        <v>0</v>
      </c>
      <c r="N211" s="19">
        <f t="shared" si="96"/>
        <v>0</v>
      </c>
      <c r="O211" s="43">
        <f t="shared" si="96"/>
        <v>0</v>
      </c>
    </row>
    <row r="212" spans="1:15" ht="12.75" x14ac:dyDescent="0.2">
      <c r="A212" s="291">
        <v>2</v>
      </c>
      <c r="B212" s="285">
        <v>3</v>
      </c>
      <c r="C212" s="285">
        <v>6</v>
      </c>
      <c r="D212" s="285">
        <v>1</v>
      </c>
      <c r="E212" s="285" t="s">
        <v>184</v>
      </c>
      <c r="F212" s="286" t="s">
        <v>132</v>
      </c>
      <c r="G212" s="17"/>
      <c r="H212" s="17"/>
      <c r="I212" s="17"/>
      <c r="J212" s="17"/>
      <c r="K212" s="17"/>
      <c r="L212" s="17"/>
      <c r="M212" s="17"/>
      <c r="N212" s="302">
        <f>SUBTOTAL(9,G212:M212)</f>
        <v>0</v>
      </c>
      <c r="O212" s="304">
        <f>IFERROR(N212/$N$18*100,"0.00")</f>
        <v>0</v>
      </c>
    </row>
    <row r="213" spans="1:15" ht="12.75" x14ac:dyDescent="0.2">
      <c r="A213" s="291">
        <v>2</v>
      </c>
      <c r="B213" s="285">
        <v>3</v>
      </c>
      <c r="C213" s="285">
        <v>6</v>
      </c>
      <c r="D213" s="285">
        <v>1</v>
      </c>
      <c r="E213" s="285" t="s">
        <v>185</v>
      </c>
      <c r="F213" s="286" t="s">
        <v>133</v>
      </c>
      <c r="G213" s="17"/>
      <c r="H213" s="17"/>
      <c r="I213" s="17"/>
      <c r="J213" s="17"/>
      <c r="K213" s="17"/>
      <c r="L213" s="17"/>
      <c r="M213" s="17"/>
      <c r="N213" s="302">
        <f>SUBTOTAL(9,G213:M213)</f>
        <v>0</v>
      </c>
      <c r="O213" s="304">
        <f>IFERROR(N213/$N$18*100,"0.00")</f>
        <v>0</v>
      </c>
    </row>
    <row r="214" spans="1:15" ht="12.75" x14ac:dyDescent="0.2">
      <c r="A214" s="291">
        <v>2</v>
      </c>
      <c r="B214" s="285">
        <v>3</v>
      </c>
      <c r="C214" s="285">
        <v>6</v>
      </c>
      <c r="D214" s="285">
        <v>1</v>
      </c>
      <c r="E214" s="285" t="s">
        <v>187</v>
      </c>
      <c r="F214" s="286" t="s">
        <v>134</v>
      </c>
      <c r="G214" s="17"/>
      <c r="H214" s="17"/>
      <c r="I214" s="17"/>
      <c r="J214" s="17"/>
      <c r="K214" s="17"/>
      <c r="L214" s="17"/>
      <c r="M214" s="17"/>
      <c r="N214" s="302">
        <f>SUBTOTAL(9,G214:M214)</f>
        <v>0</v>
      </c>
      <c r="O214" s="304">
        <f>IFERROR(N214/$N$18*100,"0.00")</f>
        <v>0</v>
      </c>
    </row>
    <row r="215" spans="1:15" ht="12.75" x14ac:dyDescent="0.2">
      <c r="A215" s="281">
        <v>2</v>
      </c>
      <c r="B215" s="282">
        <v>3</v>
      </c>
      <c r="C215" s="282">
        <v>6</v>
      </c>
      <c r="D215" s="282">
        <v>2</v>
      </c>
      <c r="E215" s="282"/>
      <c r="F215" s="290" t="s">
        <v>135</v>
      </c>
      <c r="G215" s="19">
        <f>+G216+G217+G218</f>
        <v>0</v>
      </c>
      <c r="H215" s="19">
        <f t="shared" ref="H215:O215" si="97">+H216+H217+H218</f>
        <v>0</v>
      </c>
      <c r="I215" s="19">
        <f t="shared" si="97"/>
        <v>0</v>
      </c>
      <c r="J215" s="19">
        <f t="shared" si="97"/>
        <v>0</v>
      </c>
      <c r="K215" s="19">
        <f t="shared" si="97"/>
        <v>0</v>
      </c>
      <c r="L215" s="19">
        <f t="shared" si="97"/>
        <v>0</v>
      </c>
      <c r="M215" s="19">
        <f t="shared" si="97"/>
        <v>0</v>
      </c>
      <c r="N215" s="19">
        <f t="shared" si="97"/>
        <v>0</v>
      </c>
      <c r="O215" s="43">
        <f t="shared" si="97"/>
        <v>0</v>
      </c>
    </row>
    <row r="216" spans="1:15" ht="12.75" x14ac:dyDescent="0.2">
      <c r="A216" s="291">
        <v>2</v>
      </c>
      <c r="B216" s="285">
        <v>3</v>
      </c>
      <c r="C216" s="285">
        <v>6</v>
      </c>
      <c r="D216" s="285">
        <v>2</v>
      </c>
      <c r="E216" s="285" t="s">
        <v>184</v>
      </c>
      <c r="F216" s="286" t="s">
        <v>136</v>
      </c>
      <c r="G216" s="17"/>
      <c r="H216" s="17"/>
      <c r="I216" s="17"/>
      <c r="J216" s="17"/>
      <c r="K216" s="17"/>
      <c r="L216" s="17"/>
      <c r="M216" s="17"/>
      <c r="N216" s="302">
        <f>SUBTOTAL(9,G216:M216)</f>
        <v>0</v>
      </c>
      <c r="O216" s="305">
        <f>IFERROR(N216/$N$18*100,"0.00")</f>
        <v>0</v>
      </c>
    </row>
    <row r="217" spans="1:15" ht="12.75" x14ac:dyDescent="0.2">
      <c r="A217" s="291">
        <v>2</v>
      </c>
      <c r="B217" s="285">
        <v>3</v>
      </c>
      <c r="C217" s="285">
        <v>6</v>
      </c>
      <c r="D217" s="285">
        <v>2</v>
      </c>
      <c r="E217" s="285" t="s">
        <v>185</v>
      </c>
      <c r="F217" s="286" t="s">
        <v>137</v>
      </c>
      <c r="G217" s="17"/>
      <c r="H217" s="17"/>
      <c r="I217" s="17"/>
      <c r="J217" s="17"/>
      <c r="K217" s="17"/>
      <c r="L217" s="17"/>
      <c r="M217" s="17"/>
      <c r="N217" s="302">
        <f>SUBTOTAL(9,G217:M217)</f>
        <v>0</v>
      </c>
      <c r="O217" s="305">
        <f>IFERROR(N217/$N$18*100,"0.00")</f>
        <v>0</v>
      </c>
    </row>
    <row r="218" spans="1:15" ht="12.75" x14ac:dyDescent="0.2">
      <c r="A218" s="291">
        <v>2</v>
      </c>
      <c r="B218" s="285">
        <v>3</v>
      </c>
      <c r="C218" s="285">
        <v>6</v>
      </c>
      <c r="D218" s="285">
        <v>2</v>
      </c>
      <c r="E218" s="285" t="s">
        <v>186</v>
      </c>
      <c r="F218" s="286" t="s">
        <v>138</v>
      </c>
      <c r="G218" s="17"/>
      <c r="H218" s="17"/>
      <c r="I218" s="17"/>
      <c r="J218" s="17"/>
      <c r="K218" s="17"/>
      <c r="L218" s="17"/>
      <c r="M218" s="17"/>
      <c r="N218" s="302">
        <f>SUBTOTAL(9,G218:M218)</f>
        <v>0</v>
      </c>
      <c r="O218" s="305">
        <f>IFERROR(N218/$N$18*100,"0.00")</f>
        <v>0</v>
      </c>
    </row>
    <row r="219" spans="1:15" ht="12.75" x14ac:dyDescent="0.2">
      <c r="A219" s="281">
        <v>2</v>
      </c>
      <c r="B219" s="282">
        <v>3</v>
      </c>
      <c r="C219" s="282">
        <v>6</v>
      </c>
      <c r="D219" s="282">
        <v>3</v>
      </c>
      <c r="E219" s="282"/>
      <c r="F219" s="290" t="s">
        <v>139</v>
      </c>
      <c r="G219" s="19">
        <f>+G220+G221+G222</f>
        <v>0</v>
      </c>
      <c r="H219" s="19">
        <f t="shared" ref="H219:O219" si="98">+H220+H221+H222</f>
        <v>0</v>
      </c>
      <c r="I219" s="19">
        <f t="shared" si="98"/>
        <v>0</v>
      </c>
      <c r="J219" s="19">
        <f t="shared" si="98"/>
        <v>0</v>
      </c>
      <c r="K219" s="19">
        <f t="shared" si="98"/>
        <v>0</v>
      </c>
      <c r="L219" s="19">
        <f t="shared" si="98"/>
        <v>0</v>
      </c>
      <c r="M219" s="19">
        <f t="shared" si="98"/>
        <v>0</v>
      </c>
      <c r="N219" s="19">
        <f t="shared" si="98"/>
        <v>0</v>
      </c>
      <c r="O219" s="43">
        <f t="shared" si="98"/>
        <v>0</v>
      </c>
    </row>
    <row r="220" spans="1:15" ht="12.75" x14ac:dyDescent="0.2">
      <c r="A220" s="291">
        <v>2</v>
      </c>
      <c r="B220" s="285">
        <v>3</v>
      </c>
      <c r="C220" s="285">
        <v>6</v>
      </c>
      <c r="D220" s="285">
        <v>3</v>
      </c>
      <c r="E220" s="285" t="s">
        <v>187</v>
      </c>
      <c r="F220" s="296" t="s">
        <v>140</v>
      </c>
      <c r="G220" s="17"/>
      <c r="H220" s="17"/>
      <c r="I220" s="17"/>
      <c r="J220" s="17"/>
      <c r="K220" s="17"/>
      <c r="L220" s="17"/>
      <c r="M220" s="17"/>
      <c r="N220" s="302">
        <f>SUBTOTAL(9,G220:M220)</f>
        <v>0</v>
      </c>
      <c r="O220" s="304">
        <f>IFERROR(N220/$N$18*100,"0.00")</f>
        <v>0</v>
      </c>
    </row>
    <row r="221" spans="1:15" ht="12.75" x14ac:dyDescent="0.2">
      <c r="A221" s="291">
        <v>2</v>
      </c>
      <c r="B221" s="285">
        <v>3</v>
      </c>
      <c r="C221" s="285">
        <v>6</v>
      </c>
      <c r="D221" s="285">
        <v>3</v>
      </c>
      <c r="E221" s="285" t="s">
        <v>190</v>
      </c>
      <c r="F221" s="286" t="s">
        <v>141</v>
      </c>
      <c r="G221" s="17"/>
      <c r="H221" s="17"/>
      <c r="I221" s="17"/>
      <c r="J221" s="17"/>
      <c r="K221" s="17"/>
      <c r="L221" s="17"/>
      <c r="M221" s="17"/>
      <c r="N221" s="302">
        <f>SUBTOTAL(9,G221:M221)</f>
        <v>0</v>
      </c>
      <c r="O221" s="304">
        <f>IFERROR(N221/$N$18*100,"0.00")</f>
        <v>0</v>
      </c>
    </row>
    <row r="222" spans="1:15" ht="12.75" x14ac:dyDescent="0.2">
      <c r="A222" s="291">
        <v>2</v>
      </c>
      <c r="B222" s="285">
        <v>3</v>
      </c>
      <c r="C222" s="285">
        <v>6</v>
      </c>
      <c r="D222" s="285">
        <v>3</v>
      </c>
      <c r="E222" s="285" t="s">
        <v>209</v>
      </c>
      <c r="F222" s="286" t="s">
        <v>993</v>
      </c>
      <c r="G222" s="17"/>
      <c r="H222" s="17"/>
      <c r="I222" s="17"/>
      <c r="J222" s="17"/>
      <c r="K222" s="17"/>
      <c r="L222" s="17"/>
      <c r="M222" s="17"/>
      <c r="N222" s="302">
        <f>SUBTOTAL(9,G222:M222)</f>
        <v>0</v>
      </c>
      <c r="O222" s="304">
        <f>IFERROR(N222/$N$18*100,"0.00")</f>
        <v>0</v>
      </c>
    </row>
    <row r="223" spans="1:15" ht="12.75" x14ac:dyDescent="0.2">
      <c r="A223" s="281">
        <v>2</v>
      </c>
      <c r="B223" s="282">
        <v>3</v>
      </c>
      <c r="C223" s="282">
        <v>6</v>
      </c>
      <c r="D223" s="282">
        <v>4</v>
      </c>
      <c r="E223" s="282"/>
      <c r="F223" s="290" t="s">
        <v>19</v>
      </c>
      <c r="G223" s="19">
        <f>+G224</f>
        <v>0</v>
      </c>
      <c r="H223" s="19">
        <f t="shared" ref="H223:O223" si="99">+H224</f>
        <v>0</v>
      </c>
      <c r="I223" s="19">
        <f t="shared" si="99"/>
        <v>0</v>
      </c>
      <c r="J223" s="19">
        <f t="shared" si="99"/>
        <v>0</v>
      </c>
      <c r="K223" s="19">
        <f t="shared" si="99"/>
        <v>0</v>
      </c>
      <c r="L223" s="19">
        <f t="shared" si="99"/>
        <v>0</v>
      </c>
      <c r="M223" s="19">
        <f t="shared" si="99"/>
        <v>0</v>
      </c>
      <c r="N223" s="19">
        <f t="shared" si="99"/>
        <v>0</v>
      </c>
      <c r="O223" s="44">
        <f t="shared" si="99"/>
        <v>0</v>
      </c>
    </row>
    <row r="224" spans="1:15" ht="12.75" x14ac:dyDescent="0.2">
      <c r="A224" s="291">
        <v>2</v>
      </c>
      <c r="B224" s="285">
        <v>3</v>
      </c>
      <c r="C224" s="285">
        <v>6</v>
      </c>
      <c r="D224" s="285">
        <v>4</v>
      </c>
      <c r="E224" s="285" t="s">
        <v>187</v>
      </c>
      <c r="F224" s="286" t="s">
        <v>142</v>
      </c>
      <c r="G224" s="17"/>
      <c r="H224" s="17"/>
      <c r="I224" s="17"/>
      <c r="J224" s="17"/>
      <c r="K224" s="17"/>
      <c r="L224" s="17"/>
      <c r="M224" s="17"/>
      <c r="N224" s="302">
        <f>SUBTOTAL(9,G224:M224)</f>
        <v>0</v>
      </c>
      <c r="O224" s="305">
        <f>IFERROR(N224/$N$18*100,"0.00")</f>
        <v>0</v>
      </c>
    </row>
    <row r="225" spans="1:15" ht="12.75" x14ac:dyDescent="0.2">
      <c r="A225" s="278">
        <v>2</v>
      </c>
      <c r="B225" s="279">
        <v>3</v>
      </c>
      <c r="C225" s="279">
        <v>7</v>
      </c>
      <c r="D225" s="279"/>
      <c r="E225" s="279"/>
      <c r="F225" s="280" t="s">
        <v>228</v>
      </c>
      <c r="G225" s="22">
        <f>+G226+G233</f>
        <v>602857.14</v>
      </c>
      <c r="H225" s="22">
        <f t="shared" ref="H225:O225" si="100">+H226+H233</f>
        <v>602857.14</v>
      </c>
      <c r="I225" s="22">
        <f t="shared" si="100"/>
        <v>16484842.989999998</v>
      </c>
      <c r="J225" s="22">
        <f t="shared" si="100"/>
        <v>16484842.989999998</v>
      </c>
      <c r="K225" s="22">
        <f t="shared" si="100"/>
        <v>602857.14</v>
      </c>
      <c r="L225" s="22">
        <f t="shared" si="100"/>
        <v>602857.14</v>
      </c>
      <c r="M225" s="22">
        <f t="shared" si="100"/>
        <v>1725701.54</v>
      </c>
      <c r="N225" s="22">
        <f t="shared" si="100"/>
        <v>37106816.079999998</v>
      </c>
      <c r="O225" s="22">
        <f t="shared" si="100"/>
        <v>11.709561875409161</v>
      </c>
    </row>
    <row r="226" spans="1:15" ht="12.75" x14ac:dyDescent="0.2">
      <c r="A226" s="281">
        <v>2</v>
      </c>
      <c r="B226" s="282">
        <v>3</v>
      </c>
      <c r="C226" s="282">
        <v>7</v>
      </c>
      <c r="D226" s="282">
        <v>1</v>
      </c>
      <c r="E226" s="282"/>
      <c r="F226" s="290" t="s">
        <v>143</v>
      </c>
      <c r="G226" s="19">
        <f>+G227+G228+G229+G230+G231+G232</f>
        <v>602857.14</v>
      </c>
      <c r="H226" s="19">
        <f t="shared" ref="H226:O226" si="101">+H227+H228+H229+H230+H231+H232</f>
        <v>602857.14</v>
      </c>
      <c r="I226" s="19">
        <f t="shared" si="101"/>
        <v>1725701.54</v>
      </c>
      <c r="J226" s="19">
        <f t="shared" si="101"/>
        <v>1725701.54</v>
      </c>
      <c r="K226" s="19">
        <f t="shared" si="101"/>
        <v>602857.14</v>
      </c>
      <c r="L226" s="19">
        <f t="shared" si="101"/>
        <v>602857.14</v>
      </c>
      <c r="M226" s="19">
        <f t="shared" si="101"/>
        <v>1725701.54</v>
      </c>
      <c r="N226" s="19">
        <f t="shared" si="101"/>
        <v>7588533.1799999997</v>
      </c>
      <c r="O226" s="44">
        <f t="shared" si="101"/>
        <v>2.3946651370797278</v>
      </c>
    </row>
    <row r="227" spans="1:15" ht="12.75" x14ac:dyDescent="0.2">
      <c r="A227" s="291">
        <v>2</v>
      </c>
      <c r="B227" s="285">
        <v>3</v>
      </c>
      <c r="C227" s="285">
        <v>7</v>
      </c>
      <c r="D227" s="285">
        <v>1</v>
      </c>
      <c r="E227" s="285" t="s">
        <v>184</v>
      </c>
      <c r="F227" s="286" t="s">
        <v>144</v>
      </c>
      <c r="G227" s="17">
        <v>331428.57</v>
      </c>
      <c r="H227" s="17">
        <v>331428.57</v>
      </c>
      <c r="I227" s="17">
        <v>331428.57</v>
      </c>
      <c r="J227" s="17">
        <v>331428.57</v>
      </c>
      <c r="K227" s="17">
        <v>331428.57</v>
      </c>
      <c r="L227" s="17">
        <v>331428.57</v>
      </c>
      <c r="M227" s="17">
        <v>331428.57</v>
      </c>
      <c r="N227" s="302">
        <f>SUBTOTAL(9,G227:M227)</f>
        <v>2319999.9900000002</v>
      </c>
      <c r="O227" s="305">
        <f>IFERROR(N227/$N$18*100,"0.00")</f>
        <v>0.73210763691729919</v>
      </c>
    </row>
    <row r="228" spans="1:15" ht="12.75" x14ac:dyDescent="0.2">
      <c r="A228" s="291">
        <v>2</v>
      </c>
      <c r="B228" s="285">
        <v>3</v>
      </c>
      <c r="C228" s="285">
        <v>7</v>
      </c>
      <c r="D228" s="285">
        <v>1</v>
      </c>
      <c r="E228" s="285" t="s">
        <v>185</v>
      </c>
      <c r="F228" s="286" t="s">
        <v>145</v>
      </c>
      <c r="G228" s="17">
        <v>271428.57</v>
      </c>
      <c r="H228" s="17">
        <v>271428.57</v>
      </c>
      <c r="I228" s="17">
        <v>271428.57</v>
      </c>
      <c r="J228" s="17">
        <v>271428.57</v>
      </c>
      <c r="K228" s="17">
        <v>271428.57</v>
      </c>
      <c r="L228" s="17">
        <v>271428.57</v>
      </c>
      <c r="M228" s="17">
        <v>271428.57</v>
      </c>
      <c r="N228" s="302">
        <f t="shared" ref="N228:N237" si="102">SUBTOTAL(9,G228:M228)</f>
        <v>1899999.9900000002</v>
      </c>
      <c r="O228" s="305">
        <f t="shared" ref="O228:O237" si="103">IFERROR(N228/$N$18*100,"0.00")</f>
        <v>0.59957090897306087</v>
      </c>
    </row>
    <row r="229" spans="1:15" ht="12.75" x14ac:dyDescent="0.2">
      <c r="A229" s="291">
        <v>2</v>
      </c>
      <c r="B229" s="285">
        <v>3</v>
      </c>
      <c r="C229" s="285">
        <v>7</v>
      </c>
      <c r="D229" s="285">
        <v>1</v>
      </c>
      <c r="E229" s="285" t="s">
        <v>186</v>
      </c>
      <c r="F229" s="286" t="s">
        <v>146</v>
      </c>
      <c r="G229" s="17"/>
      <c r="H229" s="17"/>
      <c r="I229" s="17"/>
      <c r="J229" s="17"/>
      <c r="K229" s="17"/>
      <c r="L229" s="17"/>
      <c r="M229" s="17"/>
      <c r="N229" s="302">
        <f t="shared" si="102"/>
        <v>0</v>
      </c>
      <c r="O229" s="305">
        <f t="shared" si="103"/>
        <v>0</v>
      </c>
    </row>
    <row r="230" spans="1:15" ht="12.75" x14ac:dyDescent="0.2">
      <c r="A230" s="291">
        <v>2</v>
      </c>
      <c r="B230" s="285">
        <v>3</v>
      </c>
      <c r="C230" s="285">
        <v>7</v>
      </c>
      <c r="D230" s="285">
        <v>1</v>
      </c>
      <c r="E230" s="285" t="s">
        <v>187</v>
      </c>
      <c r="F230" s="286" t="s">
        <v>147</v>
      </c>
      <c r="G230" s="17"/>
      <c r="H230" s="17"/>
      <c r="I230" s="17">
        <v>1122844.3999999999</v>
      </c>
      <c r="J230" s="17">
        <v>1122844.3999999999</v>
      </c>
      <c r="K230" s="17"/>
      <c r="L230" s="17"/>
      <c r="M230" s="17">
        <v>1122844.3999999999</v>
      </c>
      <c r="N230" s="302">
        <f t="shared" si="102"/>
        <v>3368533.1999999997</v>
      </c>
      <c r="O230" s="305">
        <f t="shared" si="103"/>
        <v>1.0629865911893679</v>
      </c>
    </row>
    <row r="231" spans="1:15" ht="12.75" x14ac:dyDescent="0.2">
      <c r="A231" s="291">
        <v>2</v>
      </c>
      <c r="B231" s="285">
        <v>3</v>
      </c>
      <c r="C231" s="285">
        <v>7</v>
      </c>
      <c r="D231" s="285">
        <v>1</v>
      </c>
      <c r="E231" s="285" t="s">
        <v>190</v>
      </c>
      <c r="F231" s="286" t="s">
        <v>148</v>
      </c>
      <c r="G231" s="17"/>
      <c r="H231" s="17"/>
      <c r="I231" s="17"/>
      <c r="J231" s="17"/>
      <c r="K231" s="17"/>
      <c r="L231" s="17"/>
      <c r="M231" s="17"/>
      <c r="N231" s="302">
        <f t="shared" si="102"/>
        <v>0</v>
      </c>
      <c r="O231" s="305">
        <f t="shared" si="103"/>
        <v>0</v>
      </c>
    </row>
    <row r="232" spans="1:15" ht="12.75" x14ac:dyDescent="0.2">
      <c r="A232" s="291">
        <v>2</v>
      </c>
      <c r="B232" s="285">
        <v>3</v>
      </c>
      <c r="C232" s="285">
        <v>7</v>
      </c>
      <c r="D232" s="285">
        <v>1</v>
      </c>
      <c r="E232" s="285" t="s">
        <v>209</v>
      </c>
      <c r="F232" s="286" t="s">
        <v>149</v>
      </c>
      <c r="G232" s="17"/>
      <c r="H232" s="17"/>
      <c r="I232" s="17"/>
      <c r="J232" s="17"/>
      <c r="K232" s="17"/>
      <c r="L232" s="17"/>
      <c r="M232" s="17"/>
      <c r="N232" s="302">
        <f t="shared" si="102"/>
        <v>0</v>
      </c>
      <c r="O232" s="305">
        <f t="shared" si="103"/>
        <v>0</v>
      </c>
    </row>
    <row r="233" spans="1:15" ht="12.75" x14ac:dyDescent="0.2">
      <c r="A233" s="281">
        <v>2</v>
      </c>
      <c r="B233" s="282">
        <v>3</v>
      </c>
      <c r="C233" s="282">
        <v>7</v>
      </c>
      <c r="D233" s="282">
        <v>2</v>
      </c>
      <c r="E233" s="282"/>
      <c r="F233" s="290" t="s">
        <v>150</v>
      </c>
      <c r="G233" s="19">
        <f>+G234+G235+G236+G237</f>
        <v>0</v>
      </c>
      <c r="H233" s="19">
        <f t="shared" ref="H233:O233" si="104">+H234+H235+H236+H237</f>
        <v>0</v>
      </c>
      <c r="I233" s="19">
        <f t="shared" si="104"/>
        <v>14759141.449999999</v>
      </c>
      <c r="J233" s="19">
        <f t="shared" si="104"/>
        <v>14759141.449999999</v>
      </c>
      <c r="K233" s="19">
        <f t="shared" si="104"/>
        <v>0</v>
      </c>
      <c r="L233" s="19">
        <f t="shared" si="104"/>
        <v>0</v>
      </c>
      <c r="M233" s="19">
        <f t="shared" si="104"/>
        <v>0</v>
      </c>
      <c r="N233" s="19">
        <f t="shared" si="104"/>
        <v>29518282.899999999</v>
      </c>
      <c r="O233" s="44">
        <f t="shared" si="104"/>
        <v>9.3148967383294341</v>
      </c>
    </row>
    <row r="234" spans="1:15" ht="12.75" x14ac:dyDescent="0.2">
      <c r="A234" s="284">
        <v>2</v>
      </c>
      <c r="B234" s="285">
        <v>3</v>
      </c>
      <c r="C234" s="285">
        <v>7</v>
      </c>
      <c r="D234" s="285">
        <v>2</v>
      </c>
      <c r="E234" s="285" t="s">
        <v>185</v>
      </c>
      <c r="F234" s="286" t="s">
        <v>151</v>
      </c>
      <c r="G234" s="17"/>
      <c r="H234" s="17"/>
      <c r="I234" s="17">
        <v>6484715.9699999997</v>
      </c>
      <c r="J234" s="17">
        <v>6484715.9699999997</v>
      </c>
      <c r="K234" s="17"/>
      <c r="L234" s="17"/>
      <c r="M234" s="17"/>
      <c r="N234" s="302">
        <f t="shared" si="102"/>
        <v>12969431.939999999</v>
      </c>
      <c r="O234" s="305">
        <f t="shared" si="103"/>
        <v>4.0926811252930833</v>
      </c>
    </row>
    <row r="235" spans="1:15" ht="12.75" x14ac:dyDescent="0.2">
      <c r="A235" s="284">
        <v>2</v>
      </c>
      <c r="B235" s="285">
        <v>3</v>
      </c>
      <c r="C235" s="285">
        <v>7</v>
      </c>
      <c r="D235" s="285">
        <v>2</v>
      </c>
      <c r="E235" s="285" t="s">
        <v>186</v>
      </c>
      <c r="F235" s="286" t="s">
        <v>152</v>
      </c>
      <c r="G235" s="17"/>
      <c r="H235" s="17"/>
      <c r="I235" s="17">
        <v>8274425.4800000004</v>
      </c>
      <c r="J235" s="17">
        <v>8274425.4800000004</v>
      </c>
      <c r="K235" s="17"/>
      <c r="L235" s="17"/>
      <c r="M235" s="17"/>
      <c r="N235" s="302">
        <f t="shared" si="102"/>
        <v>16548850.960000001</v>
      </c>
      <c r="O235" s="305">
        <f t="shared" si="103"/>
        <v>5.2222156130363508</v>
      </c>
    </row>
    <row r="236" spans="1:15" ht="12.75" x14ac:dyDescent="0.2">
      <c r="A236" s="284">
        <v>2</v>
      </c>
      <c r="B236" s="285">
        <v>3</v>
      </c>
      <c r="C236" s="285">
        <v>7</v>
      </c>
      <c r="D236" s="285">
        <v>2</v>
      </c>
      <c r="E236" s="285" t="s">
        <v>190</v>
      </c>
      <c r="F236" s="286" t="s">
        <v>153</v>
      </c>
      <c r="G236" s="17"/>
      <c r="H236" s="17"/>
      <c r="I236" s="17"/>
      <c r="J236" s="17"/>
      <c r="K236" s="17"/>
      <c r="L236" s="17"/>
      <c r="M236" s="17"/>
      <c r="N236" s="302">
        <f t="shared" si="102"/>
        <v>0</v>
      </c>
      <c r="O236" s="305">
        <f t="shared" si="103"/>
        <v>0</v>
      </c>
    </row>
    <row r="237" spans="1:15" ht="12.75" x14ac:dyDescent="0.2">
      <c r="A237" s="296">
        <v>2</v>
      </c>
      <c r="B237" s="297">
        <v>3</v>
      </c>
      <c r="C237" s="297">
        <v>7</v>
      </c>
      <c r="D237" s="297">
        <v>2</v>
      </c>
      <c r="E237" s="297" t="s">
        <v>209</v>
      </c>
      <c r="F237" s="287" t="s">
        <v>229</v>
      </c>
      <c r="G237" s="17"/>
      <c r="H237" s="17"/>
      <c r="I237" s="17"/>
      <c r="J237" s="17"/>
      <c r="K237" s="17"/>
      <c r="L237" s="17"/>
      <c r="M237" s="17"/>
      <c r="N237" s="302">
        <f t="shared" si="102"/>
        <v>0</v>
      </c>
      <c r="O237" s="305">
        <f t="shared" si="103"/>
        <v>0</v>
      </c>
    </row>
    <row r="238" spans="1:15" ht="12.75" x14ac:dyDescent="0.2">
      <c r="A238" s="278">
        <v>2</v>
      </c>
      <c r="B238" s="279">
        <v>3</v>
      </c>
      <c r="C238" s="279">
        <v>9</v>
      </c>
      <c r="D238" s="279"/>
      <c r="E238" s="279"/>
      <c r="F238" s="280" t="s">
        <v>20</v>
      </c>
      <c r="G238" s="22">
        <f>+G239+G242+G245+G247+G249+G251+G253</f>
        <v>7158542.1500000004</v>
      </c>
      <c r="H238" s="22">
        <f t="shared" ref="H238:O238" si="105">+H239+H242+H245+H247+H249+H251+H253</f>
        <v>8125864.6300000008</v>
      </c>
      <c r="I238" s="22">
        <f t="shared" si="105"/>
        <v>8125864.6300000008</v>
      </c>
      <c r="J238" s="22">
        <f t="shared" si="105"/>
        <v>8125864.6300000008</v>
      </c>
      <c r="K238" s="22">
        <f t="shared" si="105"/>
        <v>7158542.1500000004</v>
      </c>
      <c r="L238" s="22">
        <f t="shared" si="105"/>
        <v>7158542.1500000004</v>
      </c>
      <c r="M238" s="22">
        <f t="shared" si="105"/>
        <v>11760169.350000001</v>
      </c>
      <c r="N238" s="22">
        <f t="shared" si="105"/>
        <v>57613389.689999998</v>
      </c>
      <c r="O238" s="22">
        <f t="shared" si="105"/>
        <v>18.180690845925987</v>
      </c>
    </row>
    <row r="239" spans="1:15" ht="12.75" x14ac:dyDescent="0.2">
      <c r="A239" s="281">
        <v>2</v>
      </c>
      <c r="B239" s="282">
        <v>3</v>
      </c>
      <c r="C239" s="282">
        <v>9</v>
      </c>
      <c r="D239" s="282">
        <v>1</v>
      </c>
      <c r="E239" s="282"/>
      <c r="F239" s="290" t="s">
        <v>994</v>
      </c>
      <c r="G239" s="19">
        <f>+G240+G241</f>
        <v>0</v>
      </c>
      <c r="H239" s="19">
        <f t="shared" ref="H239:O239" si="106">+H240+H241</f>
        <v>0</v>
      </c>
      <c r="I239" s="19">
        <f t="shared" si="106"/>
        <v>0</v>
      </c>
      <c r="J239" s="19">
        <f t="shared" si="106"/>
        <v>0</v>
      </c>
      <c r="K239" s="19">
        <f t="shared" si="106"/>
        <v>0</v>
      </c>
      <c r="L239" s="19">
        <f t="shared" si="106"/>
        <v>0</v>
      </c>
      <c r="M239" s="19">
        <f t="shared" si="106"/>
        <v>0</v>
      </c>
      <c r="N239" s="19">
        <f t="shared" si="106"/>
        <v>0</v>
      </c>
      <c r="O239" s="44">
        <f t="shared" si="106"/>
        <v>0</v>
      </c>
    </row>
    <row r="240" spans="1:15" ht="12.75" x14ac:dyDescent="0.2">
      <c r="A240" s="291">
        <v>2</v>
      </c>
      <c r="B240" s="285">
        <v>3</v>
      </c>
      <c r="C240" s="285">
        <v>9</v>
      </c>
      <c r="D240" s="285">
        <v>1</v>
      </c>
      <c r="E240" s="285" t="s">
        <v>184</v>
      </c>
      <c r="F240" s="286" t="s">
        <v>154</v>
      </c>
      <c r="G240" s="302"/>
      <c r="H240" s="302"/>
      <c r="I240" s="302"/>
      <c r="J240" s="302"/>
      <c r="K240" s="302"/>
      <c r="L240" s="302"/>
      <c r="M240" s="302"/>
      <c r="N240" s="302">
        <f>SUBTOTAL(9,G240:M240)</f>
        <v>0</v>
      </c>
      <c r="O240" s="305">
        <f>IFERROR(N240/$N$18*100,"0.00")</f>
        <v>0</v>
      </c>
    </row>
    <row r="241" spans="1:15" ht="12.75" x14ac:dyDescent="0.2">
      <c r="A241" s="291">
        <v>2</v>
      </c>
      <c r="B241" s="285">
        <v>3</v>
      </c>
      <c r="C241" s="285">
        <v>9</v>
      </c>
      <c r="D241" s="285">
        <v>1</v>
      </c>
      <c r="E241" s="285" t="s">
        <v>185</v>
      </c>
      <c r="F241" s="286" t="s">
        <v>995</v>
      </c>
      <c r="G241" s="302"/>
      <c r="H241" s="302"/>
      <c r="I241" s="302"/>
      <c r="J241" s="302"/>
      <c r="K241" s="302"/>
      <c r="L241" s="302"/>
      <c r="M241" s="302"/>
      <c r="N241" s="302">
        <f>SUBTOTAL(9,G241:M241)</f>
        <v>0</v>
      </c>
      <c r="O241" s="305">
        <f>IFERROR(N241/$N$18*100,"0.00")</f>
        <v>0</v>
      </c>
    </row>
    <row r="242" spans="1:15" ht="12.75" x14ac:dyDescent="0.2">
      <c r="A242" s="281">
        <v>2</v>
      </c>
      <c r="B242" s="282">
        <v>3</v>
      </c>
      <c r="C242" s="282">
        <v>9</v>
      </c>
      <c r="D242" s="282">
        <v>2</v>
      </c>
      <c r="E242" s="282"/>
      <c r="F242" s="290" t="s">
        <v>996</v>
      </c>
      <c r="G242" s="19">
        <f>+G243+G244</f>
        <v>2272151.56</v>
      </c>
      <c r="H242" s="19">
        <f t="shared" ref="H242:O242" si="107">+H243+H244</f>
        <v>2272151.56</v>
      </c>
      <c r="I242" s="19">
        <f t="shared" si="107"/>
        <v>2272151.56</v>
      </c>
      <c r="J242" s="19">
        <f t="shared" si="107"/>
        <v>2272151.56</v>
      </c>
      <c r="K242" s="19">
        <f t="shared" si="107"/>
        <v>2272151.56</v>
      </c>
      <c r="L242" s="19">
        <f t="shared" si="107"/>
        <v>2272151.56</v>
      </c>
      <c r="M242" s="19">
        <f t="shared" si="107"/>
        <v>2272151.56</v>
      </c>
      <c r="N242" s="19">
        <f t="shared" si="107"/>
        <v>15905060.920000002</v>
      </c>
      <c r="O242" s="44">
        <f t="shared" si="107"/>
        <v>5.0190588859299456</v>
      </c>
    </row>
    <row r="243" spans="1:15" ht="12.75" x14ac:dyDescent="0.2">
      <c r="A243" s="291">
        <v>2</v>
      </c>
      <c r="B243" s="285">
        <v>3</v>
      </c>
      <c r="C243" s="285">
        <v>9</v>
      </c>
      <c r="D243" s="285">
        <v>2</v>
      </c>
      <c r="E243" s="285" t="s">
        <v>184</v>
      </c>
      <c r="F243" s="286" t="s">
        <v>997</v>
      </c>
      <c r="G243" s="17">
        <v>2272151.56</v>
      </c>
      <c r="H243" s="17">
        <v>2272151.56</v>
      </c>
      <c r="I243" s="17">
        <v>2272151.56</v>
      </c>
      <c r="J243" s="17">
        <v>2272151.56</v>
      </c>
      <c r="K243" s="17">
        <v>2272151.56</v>
      </c>
      <c r="L243" s="17">
        <v>2272151.56</v>
      </c>
      <c r="M243" s="17">
        <v>2272151.56</v>
      </c>
      <c r="N243" s="302">
        <f>SUBTOTAL(9,G243:M243)</f>
        <v>15905060.920000002</v>
      </c>
      <c r="O243" s="305">
        <f>IFERROR(N243/$N$18*100,"0.00")</f>
        <v>5.0190588859299456</v>
      </c>
    </row>
    <row r="244" spans="1:15" ht="12.75" x14ac:dyDescent="0.2">
      <c r="A244" s="291">
        <v>2</v>
      </c>
      <c r="B244" s="285">
        <v>3</v>
      </c>
      <c r="C244" s="285">
        <v>9</v>
      </c>
      <c r="D244" s="285">
        <v>2</v>
      </c>
      <c r="E244" s="285" t="s">
        <v>185</v>
      </c>
      <c r="F244" s="286" t="s">
        <v>998</v>
      </c>
      <c r="G244" s="17"/>
      <c r="H244" s="17"/>
      <c r="I244" s="17"/>
      <c r="J244" s="17"/>
      <c r="K244" s="17"/>
      <c r="L244" s="17"/>
      <c r="M244" s="17"/>
      <c r="N244" s="302">
        <f>SUBTOTAL(9,G244:M244)</f>
        <v>0</v>
      </c>
      <c r="O244" s="305">
        <f>IFERROR(N244/$N$18*100,"0.00")</f>
        <v>0</v>
      </c>
    </row>
    <row r="245" spans="1:15" ht="12.75" x14ac:dyDescent="0.2">
      <c r="A245" s="281">
        <v>2</v>
      </c>
      <c r="B245" s="282">
        <v>3</v>
      </c>
      <c r="C245" s="282">
        <v>9</v>
      </c>
      <c r="D245" s="282">
        <v>3</v>
      </c>
      <c r="E245" s="282"/>
      <c r="F245" s="290" t="s">
        <v>999</v>
      </c>
      <c r="G245" s="19">
        <f>+G246</f>
        <v>4886390.59</v>
      </c>
      <c r="H245" s="19">
        <f t="shared" ref="H245:O245" si="108">+H246</f>
        <v>4886390.59</v>
      </c>
      <c r="I245" s="19">
        <f t="shared" si="108"/>
        <v>4886390.59</v>
      </c>
      <c r="J245" s="19">
        <f t="shared" si="108"/>
        <v>4886390.59</v>
      </c>
      <c r="K245" s="19">
        <f t="shared" si="108"/>
        <v>4886390.59</v>
      </c>
      <c r="L245" s="19">
        <f t="shared" si="108"/>
        <v>4886390.59</v>
      </c>
      <c r="M245" s="19">
        <f t="shared" si="108"/>
        <v>4886390.59</v>
      </c>
      <c r="N245" s="19">
        <f t="shared" si="108"/>
        <v>34204734.129999995</v>
      </c>
      <c r="O245" s="44">
        <f t="shared" si="108"/>
        <v>10.793770337601934</v>
      </c>
    </row>
    <row r="246" spans="1:15" ht="12.75" x14ac:dyDescent="0.2">
      <c r="A246" s="291">
        <v>2</v>
      </c>
      <c r="B246" s="285">
        <v>3</v>
      </c>
      <c r="C246" s="285">
        <v>9</v>
      </c>
      <c r="D246" s="285">
        <v>3</v>
      </c>
      <c r="E246" s="285" t="s">
        <v>184</v>
      </c>
      <c r="F246" s="286" t="s">
        <v>999</v>
      </c>
      <c r="G246" s="17">
        <v>4886390.59</v>
      </c>
      <c r="H246" s="17">
        <v>4886390.59</v>
      </c>
      <c r="I246" s="17">
        <v>4886390.59</v>
      </c>
      <c r="J246" s="17">
        <v>4886390.59</v>
      </c>
      <c r="K246" s="17">
        <v>4886390.59</v>
      </c>
      <c r="L246" s="17">
        <v>4886390.59</v>
      </c>
      <c r="M246" s="17">
        <v>4886390.59</v>
      </c>
      <c r="N246" s="302">
        <f>SUBTOTAL(9,G246:M246)</f>
        <v>34204734.129999995</v>
      </c>
      <c r="O246" s="305">
        <f>IFERROR(N246/$N$18*100,"0.00")</f>
        <v>10.793770337601934</v>
      </c>
    </row>
    <row r="247" spans="1:15" ht="12.75" x14ac:dyDescent="0.2">
      <c r="A247" s="281">
        <v>2</v>
      </c>
      <c r="B247" s="282">
        <v>3</v>
      </c>
      <c r="C247" s="282">
        <v>9</v>
      </c>
      <c r="D247" s="282">
        <v>5</v>
      </c>
      <c r="E247" s="282"/>
      <c r="F247" s="290" t="s">
        <v>155</v>
      </c>
      <c r="G247" s="19">
        <f>+G248</f>
        <v>0</v>
      </c>
      <c r="H247" s="19">
        <f t="shared" ref="H247:O247" si="109">+H248</f>
        <v>0</v>
      </c>
      <c r="I247" s="19">
        <f t="shared" si="109"/>
        <v>0</v>
      </c>
      <c r="J247" s="19">
        <f t="shared" si="109"/>
        <v>0</v>
      </c>
      <c r="K247" s="19">
        <f t="shared" si="109"/>
        <v>0</v>
      </c>
      <c r="L247" s="19">
        <f t="shared" si="109"/>
        <v>0</v>
      </c>
      <c r="M247" s="19">
        <f t="shared" si="109"/>
        <v>4601627.2</v>
      </c>
      <c r="N247" s="19">
        <f t="shared" si="109"/>
        <v>4601627.2</v>
      </c>
      <c r="O247" s="44">
        <f t="shared" si="109"/>
        <v>1.4521062197790648</v>
      </c>
    </row>
    <row r="248" spans="1:15" ht="12.75" x14ac:dyDescent="0.2">
      <c r="A248" s="291">
        <v>2</v>
      </c>
      <c r="B248" s="285">
        <v>3</v>
      </c>
      <c r="C248" s="285">
        <v>9</v>
      </c>
      <c r="D248" s="285">
        <v>5</v>
      </c>
      <c r="E248" s="285" t="s">
        <v>184</v>
      </c>
      <c r="F248" s="286" t="s">
        <v>155</v>
      </c>
      <c r="G248" s="17"/>
      <c r="H248" s="17"/>
      <c r="I248" s="17"/>
      <c r="J248" s="17"/>
      <c r="K248" s="17"/>
      <c r="L248" s="17"/>
      <c r="M248" s="17">
        <v>4601627.2</v>
      </c>
      <c r="N248" s="302">
        <f>SUBTOTAL(9,G248:M248)</f>
        <v>4601627.2</v>
      </c>
      <c r="O248" s="305">
        <f>IFERROR(N248/$N$18*100,"0.00")</f>
        <v>1.4521062197790648</v>
      </c>
    </row>
    <row r="249" spans="1:15" ht="12.75" x14ac:dyDescent="0.2">
      <c r="A249" s="281">
        <v>2</v>
      </c>
      <c r="B249" s="282">
        <v>3</v>
      </c>
      <c r="C249" s="282">
        <v>9</v>
      </c>
      <c r="D249" s="282">
        <v>6</v>
      </c>
      <c r="E249" s="282"/>
      <c r="F249" s="290" t="s">
        <v>156</v>
      </c>
      <c r="G249" s="19">
        <f>+G250</f>
        <v>0</v>
      </c>
      <c r="H249" s="19">
        <f t="shared" ref="H249:O249" si="110">+H250</f>
        <v>967322.48</v>
      </c>
      <c r="I249" s="19">
        <f t="shared" si="110"/>
        <v>967322.48</v>
      </c>
      <c r="J249" s="19">
        <f t="shared" si="110"/>
        <v>967322.48</v>
      </c>
      <c r="K249" s="19">
        <f t="shared" si="110"/>
        <v>0</v>
      </c>
      <c r="L249" s="19">
        <f t="shared" si="110"/>
        <v>0</v>
      </c>
      <c r="M249" s="19">
        <f t="shared" si="110"/>
        <v>0</v>
      </c>
      <c r="N249" s="19">
        <f t="shared" si="110"/>
        <v>2901967.44</v>
      </c>
      <c r="O249" s="44">
        <f t="shared" si="110"/>
        <v>0.91575540261504218</v>
      </c>
    </row>
    <row r="250" spans="1:15" ht="12.75" x14ac:dyDescent="0.2">
      <c r="A250" s="291">
        <v>2</v>
      </c>
      <c r="B250" s="285">
        <v>3</v>
      </c>
      <c r="C250" s="285">
        <v>9</v>
      </c>
      <c r="D250" s="285">
        <v>6</v>
      </c>
      <c r="E250" s="285" t="s">
        <v>184</v>
      </c>
      <c r="F250" s="286" t="s">
        <v>156</v>
      </c>
      <c r="G250" s="17"/>
      <c r="H250" s="17">
        <v>967322.48</v>
      </c>
      <c r="I250" s="17">
        <v>967322.48</v>
      </c>
      <c r="J250" s="17">
        <v>967322.48</v>
      </c>
      <c r="K250" s="17"/>
      <c r="L250" s="17"/>
      <c r="M250" s="17"/>
      <c r="N250" s="302">
        <f>SUBTOTAL(9,G250:M250)</f>
        <v>2901967.44</v>
      </c>
      <c r="O250" s="305">
        <f>IFERROR(N250/$N$18*100,"0.00")</f>
        <v>0.91575540261504218</v>
      </c>
    </row>
    <row r="251" spans="1:15" ht="12.75" x14ac:dyDescent="0.2">
      <c r="A251" s="281">
        <v>2</v>
      </c>
      <c r="B251" s="282">
        <v>3</v>
      </c>
      <c r="C251" s="282">
        <v>9</v>
      </c>
      <c r="D251" s="282">
        <v>8</v>
      </c>
      <c r="E251" s="282"/>
      <c r="F251" s="290" t="s">
        <v>1000</v>
      </c>
      <c r="G251" s="19">
        <f>+G252</f>
        <v>0</v>
      </c>
      <c r="H251" s="19">
        <f t="shared" ref="H251:O251" si="111">+H252</f>
        <v>0</v>
      </c>
      <c r="I251" s="19">
        <f t="shared" si="111"/>
        <v>0</v>
      </c>
      <c r="J251" s="19">
        <f t="shared" si="111"/>
        <v>0</v>
      </c>
      <c r="K251" s="19">
        <f t="shared" si="111"/>
        <v>0</v>
      </c>
      <c r="L251" s="19">
        <f t="shared" si="111"/>
        <v>0</v>
      </c>
      <c r="M251" s="19">
        <f t="shared" si="111"/>
        <v>0</v>
      </c>
      <c r="N251" s="19">
        <f t="shared" si="111"/>
        <v>0</v>
      </c>
      <c r="O251" s="44">
        <f t="shared" si="111"/>
        <v>0</v>
      </c>
    </row>
    <row r="252" spans="1:15" ht="12.75" x14ac:dyDescent="0.2">
      <c r="A252" s="291">
        <v>2</v>
      </c>
      <c r="B252" s="285">
        <v>3</v>
      </c>
      <c r="C252" s="285">
        <v>9</v>
      </c>
      <c r="D252" s="285">
        <v>8</v>
      </c>
      <c r="E252" s="285" t="s">
        <v>184</v>
      </c>
      <c r="F252" s="286" t="s">
        <v>1000</v>
      </c>
      <c r="G252" s="17"/>
      <c r="H252" s="17"/>
      <c r="I252" s="17"/>
      <c r="J252" s="17"/>
      <c r="K252" s="17"/>
      <c r="L252" s="17"/>
      <c r="M252" s="17"/>
      <c r="N252" s="302">
        <f>SUBTOTAL(9,G252:M252)</f>
        <v>0</v>
      </c>
      <c r="O252" s="305">
        <f>IFERROR(N252/$N$18*100,"0.00")</f>
        <v>0</v>
      </c>
    </row>
    <row r="253" spans="1:15" ht="12.75" x14ac:dyDescent="0.2">
      <c r="A253" s="281">
        <v>2</v>
      </c>
      <c r="B253" s="282">
        <v>3</v>
      </c>
      <c r="C253" s="282">
        <v>9</v>
      </c>
      <c r="D253" s="282">
        <v>9</v>
      </c>
      <c r="E253" s="282"/>
      <c r="F253" s="290" t="s">
        <v>1001</v>
      </c>
      <c r="G253" s="19">
        <f>+G254</f>
        <v>0</v>
      </c>
      <c r="H253" s="19">
        <f t="shared" ref="H253:O253" si="112">+H254</f>
        <v>0</v>
      </c>
      <c r="I253" s="19">
        <f t="shared" si="112"/>
        <v>0</v>
      </c>
      <c r="J253" s="19">
        <f t="shared" si="112"/>
        <v>0</v>
      </c>
      <c r="K253" s="19">
        <f t="shared" si="112"/>
        <v>0</v>
      </c>
      <c r="L253" s="19">
        <f t="shared" si="112"/>
        <v>0</v>
      </c>
      <c r="M253" s="19">
        <f t="shared" si="112"/>
        <v>0</v>
      </c>
      <c r="N253" s="19">
        <f t="shared" si="112"/>
        <v>0</v>
      </c>
      <c r="O253" s="44">
        <f t="shared" si="112"/>
        <v>0</v>
      </c>
    </row>
    <row r="254" spans="1:15" ht="12.75" x14ac:dyDescent="0.2">
      <c r="A254" s="291">
        <v>2</v>
      </c>
      <c r="B254" s="285">
        <v>3</v>
      </c>
      <c r="C254" s="285">
        <v>9</v>
      </c>
      <c r="D254" s="285">
        <v>9</v>
      </c>
      <c r="E254" s="285" t="s">
        <v>184</v>
      </c>
      <c r="F254" s="286" t="s">
        <v>1001</v>
      </c>
      <c r="G254" s="17"/>
      <c r="H254" s="17"/>
      <c r="I254" s="17"/>
      <c r="J254" s="17"/>
      <c r="K254" s="17"/>
      <c r="L254" s="17"/>
      <c r="M254" s="17"/>
      <c r="N254" s="302">
        <f>SUBTOTAL(9,G254:M254)</f>
        <v>0</v>
      </c>
      <c r="O254" s="305">
        <f>IFERROR(N254/$N$18*100,"0.00")</f>
        <v>0</v>
      </c>
    </row>
    <row r="255" spans="1:15" ht="12.75" x14ac:dyDescent="0.2">
      <c r="A255" s="274">
        <v>2</v>
      </c>
      <c r="B255" s="275">
        <v>4</v>
      </c>
      <c r="C255" s="276"/>
      <c r="D255" s="276"/>
      <c r="E255" s="276"/>
      <c r="F255" s="277" t="s">
        <v>230</v>
      </c>
      <c r="G255" s="23">
        <f>+G256+G264+G267</f>
        <v>0</v>
      </c>
      <c r="H255" s="23">
        <f t="shared" ref="H255:O255" si="113">+H256+H264+H267</f>
        <v>0</v>
      </c>
      <c r="I255" s="23">
        <f t="shared" si="113"/>
        <v>0</v>
      </c>
      <c r="J255" s="23">
        <f t="shared" si="113"/>
        <v>0</v>
      </c>
      <c r="K255" s="23">
        <f t="shared" si="113"/>
        <v>0</v>
      </c>
      <c r="L255" s="23">
        <f t="shared" si="113"/>
        <v>0</v>
      </c>
      <c r="M255" s="23">
        <f t="shared" si="113"/>
        <v>0</v>
      </c>
      <c r="N255" s="23">
        <f t="shared" si="113"/>
        <v>0</v>
      </c>
      <c r="O255" s="23">
        <f t="shared" si="113"/>
        <v>0</v>
      </c>
    </row>
    <row r="256" spans="1:15" ht="12.75" x14ac:dyDescent="0.2">
      <c r="A256" s="278">
        <v>2</v>
      </c>
      <c r="B256" s="279">
        <v>4</v>
      </c>
      <c r="C256" s="279">
        <v>1</v>
      </c>
      <c r="D256" s="279"/>
      <c r="E256" s="279"/>
      <c r="F256" s="280" t="s">
        <v>231</v>
      </c>
      <c r="G256" s="22">
        <f>+G257+G260+G262</f>
        <v>0</v>
      </c>
      <c r="H256" s="22">
        <f t="shared" ref="H256:O256" si="114">+H257+H260+H262</f>
        <v>0</v>
      </c>
      <c r="I256" s="22">
        <f t="shared" si="114"/>
        <v>0</v>
      </c>
      <c r="J256" s="22">
        <f t="shared" si="114"/>
        <v>0</v>
      </c>
      <c r="K256" s="22">
        <f t="shared" si="114"/>
        <v>0</v>
      </c>
      <c r="L256" s="22">
        <f t="shared" si="114"/>
        <v>0</v>
      </c>
      <c r="M256" s="22">
        <f t="shared" si="114"/>
        <v>0</v>
      </c>
      <c r="N256" s="22">
        <f t="shared" si="114"/>
        <v>0</v>
      </c>
      <c r="O256" s="22">
        <f t="shared" si="114"/>
        <v>0</v>
      </c>
    </row>
    <row r="257" spans="1:15" ht="12.75" x14ac:dyDescent="0.2">
      <c r="A257" s="281">
        <v>2</v>
      </c>
      <c r="B257" s="282">
        <v>4</v>
      </c>
      <c r="C257" s="282">
        <v>1</v>
      </c>
      <c r="D257" s="282">
        <v>2</v>
      </c>
      <c r="E257" s="282"/>
      <c r="F257" s="290" t="s">
        <v>232</v>
      </c>
      <c r="G257" s="19">
        <f>+G258+G259</f>
        <v>0</v>
      </c>
      <c r="H257" s="19">
        <f t="shared" ref="H257:O257" si="115">+H258+H259</f>
        <v>0</v>
      </c>
      <c r="I257" s="19">
        <f t="shared" si="115"/>
        <v>0</v>
      </c>
      <c r="J257" s="19">
        <f t="shared" si="115"/>
        <v>0</v>
      </c>
      <c r="K257" s="19">
        <f t="shared" si="115"/>
        <v>0</v>
      </c>
      <c r="L257" s="19">
        <f t="shared" si="115"/>
        <v>0</v>
      </c>
      <c r="M257" s="19">
        <f t="shared" si="115"/>
        <v>0</v>
      </c>
      <c r="N257" s="19">
        <f t="shared" si="115"/>
        <v>0</v>
      </c>
      <c r="O257" s="44">
        <f t="shared" si="115"/>
        <v>0</v>
      </c>
    </row>
    <row r="258" spans="1:15" ht="12.75" x14ac:dyDescent="0.2">
      <c r="A258" s="291">
        <v>2</v>
      </c>
      <c r="B258" s="285">
        <v>4</v>
      </c>
      <c r="C258" s="285">
        <v>1</v>
      </c>
      <c r="D258" s="285">
        <v>2</v>
      </c>
      <c r="E258" s="285" t="s">
        <v>184</v>
      </c>
      <c r="F258" s="289" t="s">
        <v>233</v>
      </c>
      <c r="G258" s="17"/>
      <c r="H258" s="17"/>
      <c r="I258" s="17"/>
      <c r="J258" s="17"/>
      <c r="K258" s="17"/>
      <c r="L258" s="17"/>
      <c r="M258" s="17"/>
      <c r="N258" s="302">
        <f>SUBTOTAL(9,G258:M258)</f>
        <v>0</v>
      </c>
      <c r="O258" s="305">
        <f>IFERROR(N258/$N$18*100,"0.00")</f>
        <v>0</v>
      </c>
    </row>
    <row r="259" spans="1:15" ht="12.75" x14ac:dyDescent="0.2">
      <c r="A259" s="291">
        <v>2</v>
      </c>
      <c r="B259" s="285">
        <v>4</v>
      </c>
      <c r="C259" s="285">
        <v>1</v>
      </c>
      <c r="D259" s="285">
        <v>2</v>
      </c>
      <c r="E259" s="285" t="s">
        <v>185</v>
      </c>
      <c r="F259" s="289" t="s">
        <v>234</v>
      </c>
      <c r="G259" s="17"/>
      <c r="H259" s="17"/>
      <c r="I259" s="17"/>
      <c r="J259" s="17"/>
      <c r="K259" s="17"/>
      <c r="L259" s="17"/>
      <c r="M259" s="17"/>
      <c r="N259" s="302">
        <f>SUBTOTAL(9,G259:M259)</f>
        <v>0</v>
      </c>
      <c r="O259" s="305">
        <f>IFERROR(N259/$N$18*100,"0.00")</f>
        <v>0</v>
      </c>
    </row>
    <row r="260" spans="1:15" ht="12.75" x14ac:dyDescent="0.2">
      <c r="A260" s="293">
        <v>2</v>
      </c>
      <c r="B260" s="282">
        <v>4</v>
      </c>
      <c r="C260" s="282">
        <v>1</v>
      </c>
      <c r="D260" s="282">
        <v>5</v>
      </c>
      <c r="E260" s="282"/>
      <c r="F260" s="298" t="s">
        <v>235</v>
      </c>
      <c r="G260" s="20">
        <f t="shared" ref="G260:O260" si="116">+G261</f>
        <v>0</v>
      </c>
      <c r="H260" s="20">
        <f t="shared" si="116"/>
        <v>0</v>
      </c>
      <c r="I260" s="20">
        <f t="shared" si="116"/>
        <v>0</v>
      </c>
      <c r="J260" s="20">
        <f t="shared" si="116"/>
        <v>0</v>
      </c>
      <c r="K260" s="20">
        <f t="shared" si="116"/>
        <v>0</v>
      </c>
      <c r="L260" s="20">
        <f t="shared" si="116"/>
        <v>0</v>
      </c>
      <c r="M260" s="20">
        <f t="shared" si="116"/>
        <v>0</v>
      </c>
      <c r="N260" s="20">
        <f t="shared" si="116"/>
        <v>0</v>
      </c>
      <c r="O260" s="44">
        <f t="shared" si="116"/>
        <v>0</v>
      </c>
    </row>
    <row r="261" spans="1:15" ht="12.75" x14ac:dyDescent="0.2">
      <c r="A261" s="291">
        <v>2</v>
      </c>
      <c r="B261" s="285">
        <v>4</v>
      </c>
      <c r="C261" s="285">
        <v>1</v>
      </c>
      <c r="D261" s="285">
        <v>5</v>
      </c>
      <c r="E261" s="285" t="s">
        <v>184</v>
      </c>
      <c r="F261" s="289" t="s">
        <v>235</v>
      </c>
      <c r="G261" s="18"/>
      <c r="H261" s="18"/>
      <c r="I261" s="18"/>
      <c r="J261" s="18"/>
      <c r="K261" s="18"/>
      <c r="L261" s="18"/>
      <c r="M261" s="18"/>
      <c r="N261" s="303">
        <f>SUBTOTAL(9,G261:M261)</f>
        <v>0</v>
      </c>
      <c r="O261" s="305">
        <f>IFERROR(N261/$N$18*100,"0.00")</f>
        <v>0</v>
      </c>
    </row>
    <row r="262" spans="1:15" ht="12.75" x14ac:dyDescent="0.2">
      <c r="A262" s="281">
        <v>2</v>
      </c>
      <c r="B262" s="282">
        <v>4</v>
      </c>
      <c r="C262" s="282">
        <v>1</v>
      </c>
      <c r="D262" s="282">
        <v>6</v>
      </c>
      <c r="E262" s="285"/>
      <c r="F262" s="298" t="s">
        <v>236</v>
      </c>
      <c r="G262" s="19">
        <f>+G263</f>
        <v>0</v>
      </c>
      <c r="H262" s="19">
        <f t="shared" ref="H262:M262" si="117">+H263</f>
        <v>0</v>
      </c>
      <c r="I262" s="19">
        <f t="shared" si="117"/>
        <v>0</v>
      </c>
      <c r="J262" s="19">
        <f t="shared" si="117"/>
        <v>0</v>
      </c>
      <c r="K262" s="19">
        <f t="shared" si="117"/>
        <v>0</v>
      </c>
      <c r="L262" s="19">
        <f t="shared" si="117"/>
        <v>0</v>
      </c>
      <c r="M262" s="19">
        <f t="shared" si="117"/>
        <v>0</v>
      </c>
      <c r="N262" s="19">
        <f>+N263</f>
        <v>0</v>
      </c>
      <c r="O262" s="44">
        <f>+O263</f>
        <v>0</v>
      </c>
    </row>
    <row r="263" spans="1:15" ht="12.75" x14ac:dyDescent="0.2">
      <c r="A263" s="291">
        <v>2</v>
      </c>
      <c r="B263" s="285">
        <v>4</v>
      </c>
      <c r="C263" s="285">
        <v>1</v>
      </c>
      <c r="D263" s="285">
        <v>6</v>
      </c>
      <c r="E263" s="285" t="s">
        <v>184</v>
      </c>
      <c r="F263" s="289" t="s">
        <v>237</v>
      </c>
      <c r="G263" s="17"/>
      <c r="H263" s="17"/>
      <c r="I263" s="17"/>
      <c r="J263" s="17"/>
      <c r="K263" s="17"/>
      <c r="L263" s="17"/>
      <c r="M263" s="17"/>
      <c r="N263" s="302">
        <f>SUBTOTAL(9,G263:M263)</f>
        <v>0</v>
      </c>
      <c r="O263" s="305">
        <f>IFERROR(N263/$N$18*100,"0.00")</f>
        <v>0</v>
      </c>
    </row>
    <row r="264" spans="1:15" ht="12.75" x14ac:dyDescent="0.2">
      <c r="A264" s="278">
        <v>2</v>
      </c>
      <c r="B264" s="279">
        <v>4</v>
      </c>
      <c r="C264" s="279">
        <v>4</v>
      </c>
      <c r="D264" s="279"/>
      <c r="E264" s="279"/>
      <c r="F264" s="280" t="s">
        <v>1002</v>
      </c>
      <c r="G264" s="22">
        <f>+G265</f>
        <v>0</v>
      </c>
      <c r="H264" s="22">
        <f t="shared" ref="H264:M265" si="118">+H265</f>
        <v>0</v>
      </c>
      <c r="I264" s="22">
        <f t="shared" si="118"/>
        <v>0</v>
      </c>
      <c r="J264" s="22">
        <f t="shared" si="118"/>
        <v>0</v>
      </c>
      <c r="K264" s="22">
        <f t="shared" si="118"/>
        <v>0</v>
      </c>
      <c r="L264" s="22">
        <f t="shared" si="118"/>
        <v>0</v>
      </c>
      <c r="M264" s="22">
        <f t="shared" si="118"/>
        <v>0</v>
      </c>
      <c r="N264" s="22">
        <f>+N265</f>
        <v>0</v>
      </c>
      <c r="O264" s="42">
        <f>+O265</f>
        <v>0</v>
      </c>
    </row>
    <row r="265" spans="1:15" ht="12.75" x14ac:dyDescent="0.2">
      <c r="A265" s="290">
        <v>2</v>
      </c>
      <c r="B265" s="282">
        <v>4</v>
      </c>
      <c r="C265" s="282">
        <v>4</v>
      </c>
      <c r="D265" s="282">
        <v>1</v>
      </c>
      <c r="E265" s="282"/>
      <c r="F265" s="298" t="s">
        <v>1003</v>
      </c>
      <c r="G265" s="19">
        <f>+G266</f>
        <v>0</v>
      </c>
      <c r="H265" s="19">
        <f t="shared" si="118"/>
        <v>0</v>
      </c>
      <c r="I265" s="19">
        <f t="shared" si="118"/>
        <v>0</v>
      </c>
      <c r="J265" s="19">
        <f t="shared" si="118"/>
        <v>0</v>
      </c>
      <c r="K265" s="19">
        <f t="shared" si="118"/>
        <v>0</v>
      </c>
      <c r="L265" s="19">
        <f t="shared" si="118"/>
        <v>0</v>
      </c>
      <c r="M265" s="19">
        <f t="shared" si="118"/>
        <v>0</v>
      </c>
      <c r="N265" s="19">
        <f>+N266</f>
        <v>0</v>
      </c>
      <c r="O265" s="44">
        <f>+O266</f>
        <v>0</v>
      </c>
    </row>
    <row r="266" spans="1:15" ht="22.5" x14ac:dyDescent="0.2">
      <c r="A266" s="286">
        <v>2</v>
      </c>
      <c r="B266" s="285">
        <v>4</v>
      </c>
      <c r="C266" s="285">
        <v>4</v>
      </c>
      <c r="D266" s="285">
        <v>1</v>
      </c>
      <c r="E266" s="285" t="s">
        <v>186</v>
      </c>
      <c r="F266" s="289" t="s">
        <v>1004</v>
      </c>
      <c r="G266" s="17"/>
      <c r="H266" s="17"/>
      <c r="I266" s="17"/>
      <c r="J266" s="17"/>
      <c r="K266" s="17"/>
      <c r="L266" s="17"/>
      <c r="M266" s="17"/>
      <c r="N266" s="302">
        <f>SUBTOTAL(9,G266:M266)</f>
        <v>0</v>
      </c>
      <c r="O266" s="305">
        <f>IFERROR(N266/$N$18*100,"0.00")</f>
        <v>0</v>
      </c>
    </row>
    <row r="267" spans="1:15" ht="12.75" x14ac:dyDescent="0.2">
      <c r="A267" s="278">
        <v>2</v>
      </c>
      <c r="B267" s="279">
        <v>4</v>
      </c>
      <c r="C267" s="279">
        <v>9</v>
      </c>
      <c r="D267" s="279"/>
      <c r="E267" s="279"/>
      <c r="F267" s="280" t="s">
        <v>238</v>
      </c>
      <c r="G267" s="22">
        <f>+G268+G270</f>
        <v>0</v>
      </c>
      <c r="H267" s="22">
        <f t="shared" ref="H267:O267" si="119">+H268+H270</f>
        <v>0</v>
      </c>
      <c r="I267" s="22">
        <f t="shared" si="119"/>
        <v>0</v>
      </c>
      <c r="J267" s="22">
        <f t="shared" si="119"/>
        <v>0</v>
      </c>
      <c r="K267" s="22">
        <f t="shared" si="119"/>
        <v>0</v>
      </c>
      <c r="L267" s="22">
        <f t="shared" si="119"/>
        <v>0</v>
      </c>
      <c r="M267" s="22">
        <f t="shared" si="119"/>
        <v>0</v>
      </c>
      <c r="N267" s="22">
        <f t="shared" si="119"/>
        <v>0</v>
      </c>
      <c r="O267" s="22">
        <f t="shared" si="119"/>
        <v>0</v>
      </c>
    </row>
    <row r="268" spans="1:15" ht="12.75" x14ac:dyDescent="0.2">
      <c r="A268" s="293">
        <v>2</v>
      </c>
      <c r="B268" s="282">
        <v>4</v>
      </c>
      <c r="C268" s="282">
        <v>9</v>
      </c>
      <c r="D268" s="282">
        <v>1</v>
      </c>
      <c r="E268" s="282"/>
      <c r="F268" s="298" t="s">
        <v>238</v>
      </c>
      <c r="G268" s="19">
        <f t="shared" ref="G268:O268" si="120">+G269</f>
        <v>0</v>
      </c>
      <c r="H268" s="19">
        <f t="shared" si="120"/>
        <v>0</v>
      </c>
      <c r="I268" s="19">
        <f t="shared" si="120"/>
        <v>0</v>
      </c>
      <c r="J268" s="19">
        <f t="shared" si="120"/>
        <v>0</v>
      </c>
      <c r="K268" s="19">
        <f t="shared" si="120"/>
        <v>0</v>
      </c>
      <c r="L268" s="19">
        <f t="shared" si="120"/>
        <v>0</v>
      </c>
      <c r="M268" s="19">
        <f t="shared" si="120"/>
        <v>0</v>
      </c>
      <c r="N268" s="19">
        <f t="shared" si="120"/>
        <v>0</v>
      </c>
      <c r="O268" s="44">
        <f t="shared" si="120"/>
        <v>0</v>
      </c>
    </row>
    <row r="269" spans="1:15" ht="12.75" x14ac:dyDescent="0.2">
      <c r="A269" s="291">
        <v>2</v>
      </c>
      <c r="B269" s="285">
        <v>4</v>
      </c>
      <c r="C269" s="285">
        <v>9</v>
      </c>
      <c r="D269" s="285">
        <v>1</v>
      </c>
      <c r="E269" s="285" t="s">
        <v>184</v>
      </c>
      <c r="F269" s="289" t="s">
        <v>238</v>
      </c>
      <c r="G269" s="17"/>
      <c r="H269" s="17"/>
      <c r="I269" s="17"/>
      <c r="J269" s="17"/>
      <c r="K269" s="17"/>
      <c r="L269" s="17"/>
      <c r="M269" s="17"/>
      <c r="N269" s="302">
        <f>SUBTOTAL(9,G269:M269)</f>
        <v>0</v>
      </c>
      <c r="O269" s="305">
        <f>IFERROR(N269/$N$18*100,"0.00")</f>
        <v>0</v>
      </c>
    </row>
    <row r="270" spans="1:15" ht="12.75" x14ac:dyDescent="0.2">
      <c r="A270" s="293">
        <v>2</v>
      </c>
      <c r="B270" s="282">
        <v>4</v>
      </c>
      <c r="C270" s="282">
        <v>9</v>
      </c>
      <c r="D270" s="282">
        <v>4</v>
      </c>
      <c r="E270" s="282"/>
      <c r="F270" s="298" t="s">
        <v>239</v>
      </c>
      <c r="G270" s="19">
        <f>+G271</f>
        <v>0</v>
      </c>
      <c r="H270" s="19">
        <f t="shared" ref="H270:M270" si="121">+H271</f>
        <v>0</v>
      </c>
      <c r="I270" s="19">
        <f t="shared" si="121"/>
        <v>0</v>
      </c>
      <c r="J270" s="19">
        <f t="shared" si="121"/>
        <v>0</v>
      </c>
      <c r="K270" s="19">
        <f t="shared" si="121"/>
        <v>0</v>
      </c>
      <c r="L270" s="19">
        <f t="shared" si="121"/>
        <v>0</v>
      </c>
      <c r="M270" s="19">
        <f t="shared" si="121"/>
        <v>0</v>
      </c>
      <c r="N270" s="19">
        <f>+N271</f>
        <v>0</v>
      </c>
      <c r="O270" s="44">
        <f>+O271</f>
        <v>0</v>
      </c>
    </row>
    <row r="271" spans="1:15" ht="12.75" x14ac:dyDescent="0.2">
      <c r="A271" s="284">
        <v>2</v>
      </c>
      <c r="B271" s="285">
        <v>4</v>
      </c>
      <c r="C271" s="285">
        <v>9</v>
      </c>
      <c r="D271" s="285">
        <v>4</v>
      </c>
      <c r="E271" s="285" t="s">
        <v>184</v>
      </c>
      <c r="F271" s="289" t="s">
        <v>239</v>
      </c>
      <c r="G271" s="17"/>
      <c r="H271" s="17"/>
      <c r="I271" s="17"/>
      <c r="J271" s="17"/>
      <c r="K271" s="17"/>
      <c r="L271" s="17"/>
      <c r="M271" s="17"/>
      <c r="N271" s="302">
        <f>SUBTOTAL(9,G271:M271)</f>
        <v>0</v>
      </c>
      <c r="O271" s="305">
        <f>IFERROR(N271/$N$18*100,"0.00")</f>
        <v>0</v>
      </c>
    </row>
    <row r="272" spans="1:15" ht="12.75" x14ac:dyDescent="0.2">
      <c r="A272" s="274">
        <v>2</v>
      </c>
      <c r="B272" s="275">
        <v>6</v>
      </c>
      <c r="C272" s="276"/>
      <c r="D272" s="276"/>
      <c r="E272" s="276"/>
      <c r="F272" s="277" t="s">
        <v>158</v>
      </c>
      <c r="G272" s="23">
        <f>+G273+G284+G291+G296+G303+G312+G315</f>
        <v>3121564.13</v>
      </c>
      <c r="H272" s="23">
        <f t="shared" ref="H272:O272" si="122">+H273+H284+H291+H296+H303+H312+H315</f>
        <v>0</v>
      </c>
      <c r="I272" s="23">
        <f t="shared" si="122"/>
        <v>3259868</v>
      </c>
      <c r="J272" s="23">
        <f t="shared" si="122"/>
        <v>2933881.2</v>
      </c>
      <c r="K272" s="23">
        <f t="shared" si="122"/>
        <v>0</v>
      </c>
      <c r="L272" s="23">
        <f t="shared" si="122"/>
        <v>0</v>
      </c>
      <c r="M272" s="23">
        <f t="shared" si="122"/>
        <v>2281907.6</v>
      </c>
      <c r="N272" s="23">
        <f t="shared" si="122"/>
        <v>11597220.93</v>
      </c>
      <c r="O272" s="23">
        <f t="shared" si="122"/>
        <v>6.8820846309175217</v>
      </c>
    </row>
    <row r="273" spans="1:15" ht="12.75" x14ac:dyDescent="0.2">
      <c r="A273" s="278">
        <v>2</v>
      </c>
      <c r="B273" s="279">
        <v>6</v>
      </c>
      <c r="C273" s="279">
        <v>1</v>
      </c>
      <c r="D273" s="279"/>
      <c r="E273" s="279"/>
      <c r="F273" s="280" t="s">
        <v>159</v>
      </c>
      <c r="G273" s="22">
        <f>+G274+G276+G278+G280+G282</f>
        <v>1736482.13</v>
      </c>
      <c r="H273" s="22">
        <f t="shared" ref="H273:O273" si="123">+H274+H276+H278+H280+H282</f>
        <v>0</v>
      </c>
      <c r="I273" s="22">
        <f t="shared" si="123"/>
        <v>2281907.6</v>
      </c>
      <c r="J273" s="22">
        <f t="shared" si="123"/>
        <v>0</v>
      </c>
      <c r="K273" s="22">
        <f t="shared" si="123"/>
        <v>0</v>
      </c>
      <c r="L273" s="22">
        <f t="shared" si="123"/>
        <v>0</v>
      </c>
      <c r="M273" s="22">
        <f t="shared" si="123"/>
        <v>2281907.6</v>
      </c>
      <c r="N273" s="22">
        <f t="shared" si="123"/>
        <v>6300297.3300000001</v>
      </c>
      <c r="O273" s="22">
        <f t="shared" si="123"/>
        <v>1.9881447457000503</v>
      </c>
    </row>
    <row r="274" spans="1:15" ht="12.75" x14ac:dyDescent="0.2">
      <c r="A274" s="281">
        <v>2</v>
      </c>
      <c r="B274" s="282">
        <v>6</v>
      </c>
      <c r="C274" s="282">
        <v>1</v>
      </c>
      <c r="D274" s="282">
        <v>1</v>
      </c>
      <c r="E274" s="282"/>
      <c r="F274" s="290" t="s">
        <v>1005</v>
      </c>
      <c r="G274" s="19">
        <f>+G275</f>
        <v>1736482.13</v>
      </c>
      <c r="H274" s="19">
        <f t="shared" ref="H274:O274" si="124">+H275</f>
        <v>0</v>
      </c>
      <c r="I274" s="19">
        <f t="shared" si="124"/>
        <v>2281907.6</v>
      </c>
      <c r="J274" s="19">
        <f t="shared" si="124"/>
        <v>0</v>
      </c>
      <c r="K274" s="19">
        <f t="shared" si="124"/>
        <v>0</v>
      </c>
      <c r="L274" s="19">
        <f t="shared" si="124"/>
        <v>0</v>
      </c>
      <c r="M274" s="19">
        <f t="shared" si="124"/>
        <v>2281907.6</v>
      </c>
      <c r="N274" s="19">
        <f t="shared" si="124"/>
        <v>6300297.3300000001</v>
      </c>
      <c r="O274" s="44">
        <f t="shared" si="124"/>
        <v>1.9881447457000503</v>
      </c>
    </row>
    <row r="275" spans="1:15" ht="12.75" x14ac:dyDescent="0.2">
      <c r="A275" s="284">
        <v>2</v>
      </c>
      <c r="B275" s="285">
        <v>6</v>
      </c>
      <c r="C275" s="285">
        <v>1</v>
      </c>
      <c r="D275" s="285">
        <v>1</v>
      </c>
      <c r="E275" s="285" t="s">
        <v>184</v>
      </c>
      <c r="F275" s="286" t="s">
        <v>1005</v>
      </c>
      <c r="G275" s="17">
        <v>1736482.13</v>
      </c>
      <c r="H275" s="17"/>
      <c r="I275" s="17">
        <v>2281907.6</v>
      </c>
      <c r="J275" s="17"/>
      <c r="K275" s="17"/>
      <c r="L275" s="17"/>
      <c r="M275" s="17">
        <v>2281907.6</v>
      </c>
      <c r="N275" s="302">
        <f>SUBTOTAL(9,G275:M275)</f>
        <v>6300297.3300000001</v>
      </c>
      <c r="O275" s="305">
        <f t="shared" ref="O275:O283" si="125">IFERROR(N275/$N$18*100,"0.00")</f>
        <v>1.9881447457000503</v>
      </c>
    </row>
    <row r="276" spans="1:15" ht="12.75" x14ac:dyDescent="0.2">
      <c r="A276" s="281">
        <v>2</v>
      </c>
      <c r="B276" s="282">
        <v>6</v>
      </c>
      <c r="C276" s="282">
        <v>1</v>
      </c>
      <c r="D276" s="282">
        <v>2</v>
      </c>
      <c r="E276" s="282"/>
      <c r="F276" s="290" t="s">
        <v>522</v>
      </c>
      <c r="G276" s="19">
        <f>+G277</f>
        <v>0</v>
      </c>
      <c r="H276" s="19">
        <f t="shared" ref="H276:M276" si="126">+H277</f>
        <v>0</v>
      </c>
      <c r="I276" s="19">
        <f t="shared" si="126"/>
        <v>0</v>
      </c>
      <c r="J276" s="19">
        <f t="shared" si="126"/>
        <v>0</v>
      </c>
      <c r="K276" s="19">
        <f t="shared" si="126"/>
        <v>0</v>
      </c>
      <c r="L276" s="19">
        <f t="shared" si="126"/>
        <v>0</v>
      </c>
      <c r="M276" s="19">
        <f t="shared" si="126"/>
        <v>0</v>
      </c>
      <c r="N276" s="19">
        <f>+N277</f>
        <v>0</v>
      </c>
      <c r="O276" s="44">
        <f>+O277</f>
        <v>0</v>
      </c>
    </row>
    <row r="277" spans="1:15" ht="12.75" x14ac:dyDescent="0.2">
      <c r="A277" s="284">
        <v>2</v>
      </c>
      <c r="B277" s="285">
        <v>6</v>
      </c>
      <c r="C277" s="285">
        <v>1</v>
      </c>
      <c r="D277" s="285">
        <v>2</v>
      </c>
      <c r="E277" s="285" t="s">
        <v>184</v>
      </c>
      <c r="F277" s="289" t="s">
        <v>522</v>
      </c>
      <c r="G277" s="17"/>
      <c r="H277" s="17"/>
      <c r="I277" s="17"/>
      <c r="J277" s="17"/>
      <c r="K277" s="17"/>
      <c r="L277" s="17"/>
      <c r="M277" s="17"/>
      <c r="N277" s="302">
        <f>SUBTOTAL(9,G277:M277)</f>
        <v>0</v>
      </c>
      <c r="O277" s="305">
        <f t="shared" si="125"/>
        <v>0</v>
      </c>
    </row>
    <row r="278" spans="1:15" ht="12.75" x14ac:dyDescent="0.2">
      <c r="A278" s="281">
        <v>2</v>
      </c>
      <c r="B278" s="282">
        <v>6</v>
      </c>
      <c r="C278" s="282">
        <v>1</v>
      </c>
      <c r="D278" s="282">
        <v>3</v>
      </c>
      <c r="E278" s="282"/>
      <c r="F278" s="298" t="s">
        <v>1006</v>
      </c>
      <c r="G278" s="19">
        <f>+G279</f>
        <v>0</v>
      </c>
      <c r="H278" s="19">
        <f t="shared" ref="H278:O278" si="127">+H279</f>
        <v>0</v>
      </c>
      <c r="I278" s="19">
        <f t="shared" si="127"/>
        <v>0</v>
      </c>
      <c r="J278" s="19">
        <f t="shared" si="127"/>
        <v>0</v>
      </c>
      <c r="K278" s="19">
        <f t="shared" si="127"/>
        <v>0</v>
      </c>
      <c r="L278" s="19">
        <f t="shared" si="127"/>
        <v>0</v>
      </c>
      <c r="M278" s="19">
        <f t="shared" si="127"/>
        <v>0</v>
      </c>
      <c r="N278" s="19">
        <f t="shared" si="127"/>
        <v>0</v>
      </c>
      <c r="O278" s="44">
        <f t="shared" si="127"/>
        <v>0</v>
      </c>
    </row>
    <row r="279" spans="1:15" ht="12.75" x14ac:dyDescent="0.2">
      <c r="A279" s="284">
        <v>2</v>
      </c>
      <c r="B279" s="285">
        <v>6</v>
      </c>
      <c r="C279" s="285">
        <v>1</v>
      </c>
      <c r="D279" s="285">
        <v>3</v>
      </c>
      <c r="E279" s="285" t="s">
        <v>184</v>
      </c>
      <c r="F279" s="289" t="s">
        <v>1006</v>
      </c>
      <c r="G279" s="17"/>
      <c r="H279" s="17"/>
      <c r="I279" s="17"/>
      <c r="J279" s="17"/>
      <c r="K279" s="17"/>
      <c r="L279" s="17"/>
      <c r="M279" s="17"/>
      <c r="N279" s="302">
        <f>SUBTOTAL(9,G279:M279)</f>
        <v>0</v>
      </c>
      <c r="O279" s="305">
        <f t="shared" si="125"/>
        <v>0</v>
      </c>
    </row>
    <row r="280" spans="1:15" ht="12.75" x14ac:dyDescent="0.2">
      <c r="A280" s="281">
        <v>2</v>
      </c>
      <c r="B280" s="282">
        <v>6</v>
      </c>
      <c r="C280" s="282">
        <v>1</v>
      </c>
      <c r="D280" s="282">
        <v>4</v>
      </c>
      <c r="E280" s="282"/>
      <c r="F280" s="290" t="s">
        <v>240</v>
      </c>
      <c r="G280" s="19">
        <f>+G281</f>
        <v>0</v>
      </c>
      <c r="H280" s="19">
        <f t="shared" ref="H280:O280" si="128">+H281</f>
        <v>0</v>
      </c>
      <c r="I280" s="19">
        <f t="shared" si="128"/>
        <v>0</v>
      </c>
      <c r="J280" s="19">
        <f t="shared" si="128"/>
        <v>0</v>
      </c>
      <c r="K280" s="19">
        <f t="shared" si="128"/>
        <v>0</v>
      </c>
      <c r="L280" s="19">
        <f t="shared" si="128"/>
        <v>0</v>
      </c>
      <c r="M280" s="19">
        <f t="shared" si="128"/>
        <v>0</v>
      </c>
      <c r="N280" s="19">
        <f t="shared" si="128"/>
        <v>0</v>
      </c>
      <c r="O280" s="44">
        <f t="shared" si="128"/>
        <v>0</v>
      </c>
    </row>
    <row r="281" spans="1:15" ht="12.75" x14ac:dyDescent="0.2">
      <c r="A281" s="284">
        <v>2</v>
      </c>
      <c r="B281" s="285">
        <v>6</v>
      </c>
      <c r="C281" s="285">
        <v>1</v>
      </c>
      <c r="D281" s="285">
        <v>4</v>
      </c>
      <c r="E281" s="285" t="s">
        <v>184</v>
      </c>
      <c r="F281" s="289" t="s">
        <v>240</v>
      </c>
      <c r="G281" s="17"/>
      <c r="H281" s="17"/>
      <c r="I281" s="17"/>
      <c r="J281" s="17"/>
      <c r="K281" s="17"/>
      <c r="L281" s="17"/>
      <c r="M281" s="17"/>
      <c r="N281" s="302">
        <f t="shared" ref="N281:N286" si="129">SUBTOTAL(9,G281:M281)</f>
        <v>0</v>
      </c>
      <c r="O281" s="305">
        <f t="shared" si="125"/>
        <v>0</v>
      </c>
    </row>
    <row r="282" spans="1:15" ht="12.75" x14ac:dyDescent="0.2">
      <c r="A282" s="281">
        <v>2</v>
      </c>
      <c r="B282" s="282">
        <v>6</v>
      </c>
      <c r="C282" s="282">
        <v>1</v>
      </c>
      <c r="D282" s="282">
        <v>9</v>
      </c>
      <c r="E282" s="282"/>
      <c r="F282" s="290" t="s">
        <v>161</v>
      </c>
      <c r="G282" s="19">
        <f>+G283</f>
        <v>0</v>
      </c>
      <c r="H282" s="19">
        <f t="shared" ref="H282:O282" si="130">+H283</f>
        <v>0</v>
      </c>
      <c r="I282" s="19">
        <f t="shared" si="130"/>
        <v>0</v>
      </c>
      <c r="J282" s="19">
        <f t="shared" si="130"/>
        <v>0</v>
      </c>
      <c r="K282" s="19">
        <f t="shared" si="130"/>
        <v>0</v>
      </c>
      <c r="L282" s="19">
        <f t="shared" si="130"/>
        <v>0</v>
      </c>
      <c r="M282" s="19">
        <f t="shared" si="130"/>
        <v>0</v>
      </c>
      <c r="N282" s="19">
        <f t="shared" si="130"/>
        <v>0</v>
      </c>
      <c r="O282" s="44">
        <f t="shared" si="130"/>
        <v>0</v>
      </c>
    </row>
    <row r="283" spans="1:15" ht="12.75" x14ac:dyDescent="0.2">
      <c r="A283" s="284">
        <v>2</v>
      </c>
      <c r="B283" s="285">
        <v>6</v>
      </c>
      <c r="C283" s="285">
        <v>1</v>
      </c>
      <c r="D283" s="285">
        <v>9</v>
      </c>
      <c r="E283" s="285" t="s">
        <v>184</v>
      </c>
      <c r="F283" s="289" t="s">
        <v>161</v>
      </c>
      <c r="G283" s="17"/>
      <c r="H283" s="17"/>
      <c r="I283" s="17"/>
      <c r="J283" s="17"/>
      <c r="K283" s="17"/>
      <c r="L283" s="17"/>
      <c r="M283" s="17"/>
      <c r="N283" s="302">
        <f t="shared" si="129"/>
        <v>0</v>
      </c>
      <c r="O283" s="305">
        <f t="shared" si="125"/>
        <v>0</v>
      </c>
    </row>
    <row r="284" spans="1:15" ht="12.75" x14ac:dyDescent="0.2">
      <c r="A284" s="278">
        <v>2</v>
      </c>
      <c r="B284" s="279">
        <v>6</v>
      </c>
      <c r="C284" s="279">
        <v>2</v>
      </c>
      <c r="D284" s="279"/>
      <c r="E284" s="279"/>
      <c r="F284" s="280" t="s">
        <v>1007</v>
      </c>
      <c r="G284" s="22">
        <f>+G285+G287+G289</f>
        <v>1385082</v>
      </c>
      <c r="H284" s="22">
        <f t="shared" ref="H284:O284" si="131">+H285+H287+H289</f>
        <v>0</v>
      </c>
      <c r="I284" s="22">
        <f t="shared" si="131"/>
        <v>0</v>
      </c>
      <c r="J284" s="22">
        <f t="shared" si="131"/>
        <v>0</v>
      </c>
      <c r="K284" s="22">
        <f t="shared" si="131"/>
        <v>0</v>
      </c>
      <c r="L284" s="22">
        <f t="shared" si="131"/>
        <v>0</v>
      </c>
      <c r="M284" s="22">
        <f>+M285+M287+M289</f>
        <v>0</v>
      </c>
      <c r="N284" s="22">
        <f t="shared" si="131"/>
        <v>1385082</v>
      </c>
      <c r="O284" s="22">
        <f t="shared" si="131"/>
        <v>3.6595049187885333</v>
      </c>
    </row>
    <row r="285" spans="1:15" ht="12.75" x14ac:dyDescent="0.2">
      <c r="A285" s="281">
        <v>2</v>
      </c>
      <c r="B285" s="282">
        <v>6</v>
      </c>
      <c r="C285" s="282">
        <v>2</v>
      </c>
      <c r="D285" s="282">
        <v>1</v>
      </c>
      <c r="E285" s="282"/>
      <c r="F285" s="290" t="s">
        <v>241</v>
      </c>
      <c r="G285" s="19">
        <f>+G286</f>
        <v>0</v>
      </c>
      <c r="H285" s="19">
        <f t="shared" ref="H285:O285" si="132">+H286</f>
        <v>0</v>
      </c>
      <c r="I285" s="19">
        <f t="shared" si="132"/>
        <v>0</v>
      </c>
      <c r="J285" s="19">
        <f t="shared" si="132"/>
        <v>0</v>
      </c>
      <c r="K285" s="19">
        <f t="shared" si="132"/>
        <v>0</v>
      </c>
      <c r="L285" s="19">
        <f t="shared" si="132"/>
        <v>0</v>
      </c>
      <c r="M285" s="19">
        <f t="shared" si="132"/>
        <v>0</v>
      </c>
      <c r="N285" s="19">
        <f t="shared" si="132"/>
        <v>0</v>
      </c>
      <c r="O285" s="44">
        <f t="shared" si="132"/>
        <v>0</v>
      </c>
    </row>
    <row r="286" spans="1:15" ht="12.75" x14ac:dyDescent="0.2">
      <c r="A286" s="291">
        <v>2</v>
      </c>
      <c r="B286" s="285">
        <v>6</v>
      </c>
      <c r="C286" s="285">
        <v>2</v>
      </c>
      <c r="D286" s="285">
        <v>1</v>
      </c>
      <c r="E286" s="285" t="s">
        <v>184</v>
      </c>
      <c r="F286" s="289" t="s">
        <v>241</v>
      </c>
      <c r="G286" s="17"/>
      <c r="H286" s="17"/>
      <c r="I286" s="17"/>
      <c r="J286" s="17"/>
      <c r="K286" s="17"/>
      <c r="L286" s="17"/>
      <c r="M286" s="17"/>
      <c r="N286" s="302">
        <f t="shared" si="129"/>
        <v>0</v>
      </c>
      <c r="O286" s="305">
        <f>IFERROR(N286/$N$18*100,"0.00")</f>
        <v>0</v>
      </c>
    </row>
    <row r="287" spans="1:15" ht="12.75" x14ac:dyDescent="0.2">
      <c r="A287" s="281">
        <v>2</v>
      </c>
      <c r="B287" s="282">
        <v>6</v>
      </c>
      <c r="C287" s="282">
        <v>2</v>
      </c>
      <c r="D287" s="282">
        <v>3</v>
      </c>
      <c r="E287" s="282"/>
      <c r="F287" s="290" t="s">
        <v>162</v>
      </c>
      <c r="G287" s="19">
        <f>+G288</f>
        <v>680082</v>
      </c>
      <c r="H287" s="19">
        <f t="shared" ref="H287:M287" si="133">+H288+H289+H290+H291+H292+H293+H294</f>
        <v>0</v>
      </c>
      <c r="I287" s="19">
        <v>0</v>
      </c>
      <c r="J287" s="19">
        <v>0</v>
      </c>
      <c r="K287" s="19">
        <f t="shared" si="133"/>
        <v>0</v>
      </c>
      <c r="L287" s="19">
        <f t="shared" si="133"/>
        <v>0</v>
      </c>
      <c r="M287" s="19">
        <f t="shared" si="133"/>
        <v>0</v>
      </c>
      <c r="N287" s="19">
        <f>+N288</f>
        <v>680082</v>
      </c>
      <c r="O287" s="44">
        <f>+O288+O289+O290+O291+O292+O293+O294</f>
        <v>3.4370325540249906</v>
      </c>
    </row>
    <row r="288" spans="1:15" ht="12.75" x14ac:dyDescent="0.2">
      <c r="A288" s="291">
        <v>2</v>
      </c>
      <c r="B288" s="285">
        <v>6</v>
      </c>
      <c r="C288" s="285">
        <v>2</v>
      </c>
      <c r="D288" s="285">
        <v>3</v>
      </c>
      <c r="E288" s="285" t="s">
        <v>184</v>
      </c>
      <c r="F288" s="289" t="s">
        <v>162</v>
      </c>
      <c r="G288" s="325">
        <v>680082</v>
      </c>
      <c r="H288" s="17"/>
      <c r="I288" s="17"/>
      <c r="J288" s="17"/>
      <c r="K288" s="17"/>
      <c r="L288" s="17"/>
      <c r="M288" s="17"/>
      <c r="N288" s="302">
        <f t="shared" ref="N288:N295" si="134">SUBTOTAL(9,G288:M288)</f>
        <v>680082</v>
      </c>
      <c r="O288" s="305">
        <f t="shared" ref="O288:O295" si="135">IFERROR(N288/$N$18*100,"0.00")</f>
        <v>0.21460915003279402</v>
      </c>
    </row>
    <row r="289" spans="1:15" ht="12.75" x14ac:dyDescent="0.2">
      <c r="A289" s="281">
        <v>2</v>
      </c>
      <c r="B289" s="282">
        <v>6</v>
      </c>
      <c r="C289" s="282">
        <v>2</v>
      </c>
      <c r="D289" s="282">
        <v>4</v>
      </c>
      <c r="E289" s="282"/>
      <c r="F289" s="290" t="s">
        <v>1008</v>
      </c>
      <c r="G289" s="19">
        <f>+G290</f>
        <v>705000</v>
      </c>
      <c r="H289" s="19">
        <f t="shared" ref="H289:O289" si="136">+H290</f>
        <v>0</v>
      </c>
      <c r="I289" s="19">
        <f t="shared" si="136"/>
        <v>0</v>
      </c>
      <c r="J289" s="19">
        <f t="shared" si="136"/>
        <v>0</v>
      </c>
      <c r="K289" s="19">
        <f t="shared" si="136"/>
        <v>0</v>
      </c>
      <c r="L289" s="19">
        <f t="shared" si="136"/>
        <v>0</v>
      </c>
      <c r="M289" s="19">
        <f t="shared" si="136"/>
        <v>0</v>
      </c>
      <c r="N289" s="19">
        <f t="shared" si="136"/>
        <v>705000</v>
      </c>
      <c r="O289" s="44">
        <f t="shared" si="136"/>
        <v>0.22247236476354287</v>
      </c>
    </row>
    <row r="290" spans="1:15" ht="12.75" x14ac:dyDescent="0.2">
      <c r="A290" s="291">
        <v>2</v>
      </c>
      <c r="B290" s="285">
        <v>6</v>
      </c>
      <c r="C290" s="285">
        <v>2</v>
      </c>
      <c r="D290" s="285">
        <v>4</v>
      </c>
      <c r="E290" s="285" t="s">
        <v>184</v>
      </c>
      <c r="F290" s="286" t="s">
        <v>1008</v>
      </c>
      <c r="G290" s="325">
        <v>705000</v>
      </c>
      <c r="H290" s="17"/>
      <c r="I290" s="17"/>
      <c r="J290" s="17"/>
      <c r="K290" s="17"/>
      <c r="L290" s="17"/>
      <c r="M290" s="17"/>
      <c r="N290" s="302">
        <f t="shared" si="134"/>
        <v>705000</v>
      </c>
      <c r="O290" s="305">
        <f t="shared" si="135"/>
        <v>0.22247236476354287</v>
      </c>
    </row>
    <row r="291" spans="1:15" ht="12.75" x14ac:dyDescent="0.2">
      <c r="A291" s="278">
        <v>2</v>
      </c>
      <c r="B291" s="279">
        <v>6</v>
      </c>
      <c r="C291" s="279">
        <v>3</v>
      </c>
      <c r="D291" s="279"/>
      <c r="E291" s="279"/>
      <c r="F291" s="280" t="s">
        <v>163</v>
      </c>
      <c r="G291" s="22">
        <f>+G292+G294</f>
        <v>0</v>
      </c>
      <c r="H291" s="22">
        <f t="shared" ref="H291:O291" si="137">+H292+H294</f>
        <v>0</v>
      </c>
      <c r="I291" s="22">
        <f t="shared" si="137"/>
        <v>977960.4</v>
      </c>
      <c r="J291" s="22">
        <f>+J294</f>
        <v>2933881.2</v>
      </c>
      <c r="K291" s="22">
        <f t="shared" si="137"/>
        <v>0</v>
      </c>
      <c r="L291" s="22">
        <f t="shared" si="137"/>
        <v>0</v>
      </c>
      <c r="M291" s="22">
        <f t="shared" si="137"/>
        <v>0</v>
      </c>
      <c r="N291" s="22">
        <f t="shared" si="137"/>
        <v>3911841.6</v>
      </c>
      <c r="O291" s="22">
        <f t="shared" si="137"/>
        <v>1.234434966428938</v>
      </c>
    </row>
    <row r="292" spans="1:15" ht="12.75" x14ac:dyDescent="0.2">
      <c r="A292" s="293">
        <v>2</v>
      </c>
      <c r="B292" s="282">
        <v>6</v>
      </c>
      <c r="C292" s="282">
        <v>3</v>
      </c>
      <c r="D292" s="282">
        <v>1</v>
      </c>
      <c r="E292" s="282"/>
      <c r="F292" s="298" t="s">
        <v>164</v>
      </c>
      <c r="G292" s="19">
        <f>+G293</f>
        <v>0</v>
      </c>
      <c r="H292" s="19">
        <f t="shared" ref="H292:O292" si="138">+H293</f>
        <v>0</v>
      </c>
      <c r="I292" s="19">
        <f t="shared" si="138"/>
        <v>977960.4</v>
      </c>
      <c r="J292" s="19">
        <f t="shared" si="138"/>
        <v>0</v>
      </c>
      <c r="K292" s="19">
        <f t="shared" si="138"/>
        <v>0</v>
      </c>
      <c r="L292" s="19">
        <f t="shared" si="138"/>
        <v>0</v>
      </c>
      <c r="M292" s="19">
        <f t="shared" si="138"/>
        <v>0</v>
      </c>
      <c r="N292" s="19">
        <f t="shared" si="138"/>
        <v>977960.4</v>
      </c>
      <c r="O292" s="44">
        <f t="shared" si="138"/>
        <v>0.3086087416072345</v>
      </c>
    </row>
    <row r="293" spans="1:15" ht="12.75" x14ac:dyDescent="0.2">
      <c r="A293" s="284">
        <v>2</v>
      </c>
      <c r="B293" s="285">
        <v>6</v>
      </c>
      <c r="C293" s="285">
        <v>3</v>
      </c>
      <c r="D293" s="285">
        <v>1</v>
      </c>
      <c r="E293" s="285" t="s">
        <v>184</v>
      </c>
      <c r="F293" s="286" t="s">
        <v>164</v>
      </c>
      <c r="G293" s="17"/>
      <c r="H293" s="17"/>
      <c r="I293" s="17">
        <v>977960.4</v>
      </c>
      <c r="J293" s="17"/>
      <c r="K293" s="17"/>
      <c r="L293" s="17"/>
      <c r="M293" s="17"/>
      <c r="N293" s="302">
        <f t="shared" si="134"/>
        <v>977960.4</v>
      </c>
      <c r="O293" s="305">
        <f t="shared" si="135"/>
        <v>0.3086087416072345</v>
      </c>
    </row>
    <row r="294" spans="1:15" ht="12.75" x14ac:dyDescent="0.2">
      <c r="A294" s="281">
        <v>2</v>
      </c>
      <c r="B294" s="282">
        <v>6</v>
      </c>
      <c r="C294" s="282">
        <v>3</v>
      </c>
      <c r="D294" s="282">
        <v>2</v>
      </c>
      <c r="E294" s="282"/>
      <c r="F294" s="290" t="s">
        <v>165</v>
      </c>
      <c r="G294" s="19">
        <f>+G295</f>
        <v>0</v>
      </c>
      <c r="H294" s="19">
        <f t="shared" ref="H294:O294" si="139">+H295</f>
        <v>0</v>
      </c>
      <c r="I294" s="19">
        <f t="shared" si="139"/>
        <v>0</v>
      </c>
      <c r="J294" s="19">
        <f t="shared" si="139"/>
        <v>2933881.2</v>
      </c>
      <c r="K294" s="19">
        <f t="shared" si="139"/>
        <v>0</v>
      </c>
      <c r="L294" s="19">
        <f t="shared" si="139"/>
        <v>0</v>
      </c>
      <c r="M294" s="19">
        <f t="shared" si="139"/>
        <v>0</v>
      </c>
      <c r="N294" s="19">
        <f t="shared" si="139"/>
        <v>2933881.2</v>
      </c>
      <c r="O294" s="44">
        <f t="shared" si="139"/>
        <v>0.92582622482170351</v>
      </c>
    </row>
    <row r="295" spans="1:15" ht="12.75" x14ac:dyDescent="0.2">
      <c r="A295" s="291">
        <v>2</v>
      </c>
      <c r="B295" s="285">
        <v>6</v>
      </c>
      <c r="C295" s="285">
        <v>3</v>
      </c>
      <c r="D295" s="285">
        <v>2</v>
      </c>
      <c r="E295" s="285" t="s">
        <v>184</v>
      </c>
      <c r="F295" s="289" t="s">
        <v>165</v>
      </c>
      <c r="G295" s="17"/>
      <c r="H295" s="17"/>
      <c r="I295" s="17"/>
      <c r="J295" s="17">
        <v>2933881.2</v>
      </c>
      <c r="K295" s="17"/>
      <c r="L295" s="17"/>
      <c r="M295" s="17"/>
      <c r="N295" s="302">
        <f t="shared" si="134"/>
        <v>2933881.2</v>
      </c>
      <c r="O295" s="305">
        <f t="shared" si="135"/>
        <v>0.92582622482170351</v>
      </c>
    </row>
    <row r="296" spans="1:15" ht="12.75" x14ac:dyDescent="0.2">
      <c r="A296" s="278">
        <v>2</v>
      </c>
      <c r="B296" s="279">
        <v>6</v>
      </c>
      <c r="C296" s="279">
        <v>4</v>
      </c>
      <c r="D296" s="279"/>
      <c r="E296" s="279"/>
      <c r="F296" s="280" t="s">
        <v>166</v>
      </c>
      <c r="G296" s="22">
        <f>+G297+G299+G301</f>
        <v>0</v>
      </c>
      <c r="H296" s="22">
        <f t="shared" ref="H296:O296" si="140">+H297+H299+H301</f>
        <v>0</v>
      </c>
      <c r="I296" s="22">
        <f t="shared" si="140"/>
        <v>0</v>
      </c>
      <c r="J296" s="22">
        <f t="shared" si="140"/>
        <v>0</v>
      </c>
      <c r="K296" s="22">
        <f t="shared" si="140"/>
        <v>0</v>
      </c>
      <c r="L296" s="22">
        <f t="shared" si="140"/>
        <v>0</v>
      </c>
      <c r="M296" s="22">
        <f t="shared" si="140"/>
        <v>0</v>
      </c>
      <c r="N296" s="22">
        <f t="shared" si="140"/>
        <v>0</v>
      </c>
      <c r="O296" s="22">
        <f t="shared" si="140"/>
        <v>0</v>
      </c>
    </row>
    <row r="297" spans="1:15" ht="12.75" x14ac:dyDescent="0.2">
      <c r="A297" s="281">
        <v>2</v>
      </c>
      <c r="B297" s="282">
        <v>6</v>
      </c>
      <c r="C297" s="282">
        <v>4</v>
      </c>
      <c r="D297" s="282">
        <v>1</v>
      </c>
      <c r="E297" s="282"/>
      <c r="F297" s="290" t="s">
        <v>167</v>
      </c>
      <c r="G297" s="19">
        <f t="shared" ref="G297:O297" si="141">+G298</f>
        <v>0</v>
      </c>
      <c r="H297" s="19">
        <f t="shared" si="141"/>
        <v>0</v>
      </c>
      <c r="I297" s="19">
        <f t="shared" si="141"/>
        <v>0</v>
      </c>
      <c r="J297" s="19">
        <f t="shared" si="141"/>
        <v>0</v>
      </c>
      <c r="K297" s="19">
        <f t="shared" si="141"/>
        <v>0</v>
      </c>
      <c r="L297" s="19">
        <f t="shared" si="141"/>
        <v>0</v>
      </c>
      <c r="M297" s="19">
        <f t="shared" si="141"/>
        <v>0</v>
      </c>
      <c r="N297" s="19">
        <f t="shared" si="141"/>
        <v>0</v>
      </c>
      <c r="O297" s="44">
        <f t="shared" si="141"/>
        <v>0</v>
      </c>
    </row>
    <row r="298" spans="1:15" ht="12.75" x14ac:dyDescent="0.2">
      <c r="A298" s="291">
        <v>2</v>
      </c>
      <c r="B298" s="285">
        <v>6</v>
      </c>
      <c r="C298" s="285">
        <v>4</v>
      </c>
      <c r="D298" s="285">
        <v>1</v>
      </c>
      <c r="E298" s="285" t="s">
        <v>184</v>
      </c>
      <c r="F298" s="289" t="s">
        <v>167</v>
      </c>
      <c r="G298" s="17"/>
      <c r="H298" s="17"/>
      <c r="I298" s="17"/>
      <c r="J298" s="17"/>
      <c r="K298" s="17"/>
      <c r="L298" s="17"/>
      <c r="M298" s="17"/>
      <c r="N298" s="302">
        <f>SUBTOTAL(9,G298:M298)</f>
        <v>0</v>
      </c>
      <c r="O298" s="305">
        <f t="shared" ref="O298:O328" si="142">IFERROR(N298/$N$18*100,"0.00")</f>
        <v>0</v>
      </c>
    </row>
    <row r="299" spans="1:15" ht="12.75" x14ac:dyDescent="0.2">
      <c r="A299" s="281">
        <v>2</v>
      </c>
      <c r="B299" s="282">
        <v>6</v>
      </c>
      <c r="C299" s="282">
        <v>4</v>
      </c>
      <c r="D299" s="282">
        <v>2</v>
      </c>
      <c r="E299" s="282"/>
      <c r="F299" s="290" t="s">
        <v>168</v>
      </c>
      <c r="G299" s="19">
        <f>+G300</f>
        <v>0</v>
      </c>
      <c r="H299" s="19">
        <f t="shared" ref="H299:M299" si="143">+H300</f>
        <v>0</v>
      </c>
      <c r="I299" s="19">
        <f t="shared" si="143"/>
        <v>0</v>
      </c>
      <c r="J299" s="19">
        <f t="shared" si="143"/>
        <v>0</v>
      </c>
      <c r="K299" s="19">
        <f t="shared" si="143"/>
        <v>0</v>
      </c>
      <c r="L299" s="19">
        <f t="shared" si="143"/>
        <v>0</v>
      </c>
      <c r="M299" s="19">
        <f t="shared" si="143"/>
        <v>0</v>
      </c>
      <c r="N299" s="19">
        <f>+N300</f>
        <v>0</v>
      </c>
      <c r="O299" s="44">
        <f>+O300</f>
        <v>0</v>
      </c>
    </row>
    <row r="300" spans="1:15" ht="12.75" x14ac:dyDescent="0.2">
      <c r="A300" s="291">
        <v>2</v>
      </c>
      <c r="B300" s="285">
        <v>6</v>
      </c>
      <c r="C300" s="285">
        <v>4</v>
      </c>
      <c r="D300" s="285">
        <v>2</v>
      </c>
      <c r="E300" s="285" t="s">
        <v>184</v>
      </c>
      <c r="F300" s="289" t="s">
        <v>168</v>
      </c>
      <c r="G300" s="17"/>
      <c r="H300" s="17"/>
      <c r="I300" s="17"/>
      <c r="J300" s="17"/>
      <c r="K300" s="17"/>
      <c r="L300" s="17"/>
      <c r="M300" s="17"/>
      <c r="N300" s="302">
        <f>SUBTOTAL(9,G300:M300)</f>
        <v>0</v>
      </c>
      <c r="O300" s="305">
        <f t="shared" si="142"/>
        <v>0</v>
      </c>
    </row>
    <row r="301" spans="1:15" ht="12.75" x14ac:dyDescent="0.2">
      <c r="A301" s="281">
        <v>2</v>
      </c>
      <c r="B301" s="282">
        <v>6</v>
      </c>
      <c r="C301" s="282">
        <v>4</v>
      </c>
      <c r="D301" s="282">
        <v>8</v>
      </c>
      <c r="E301" s="282"/>
      <c r="F301" s="290" t="s">
        <v>169</v>
      </c>
      <c r="G301" s="19">
        <f>+G302</f>
        <v>0</v>
      </c>
      <c r="H301" s="19">
        <f t="shared" ref="H301:M301" si="144">+H302</f>
        <v>0</v>
      </c>
      <c r="I301" s="19">
        <f t="shared" si="144"/>
        <v>0</v>
      </c>
      <c r="J301" s="19">
        <f t="shared" si="144"/>
        <v>0</v>
      </c>
      <c r="K301" s="19">
        <f t="shared" si="144"/>
        <v>0</v>
      </c>
      <c r="L301" s="19">
        <f t="shared" si="144"/>
        <v>0</v>
      </c>
      <c r="M301" s="19">
        <f t="shared" si="144"/>
        <v>0</v>
      </c>
      <c r="N301" s="19">
        <f>+N302</f>
        <v>0</v>
      </c>
      <c r="O301" s="44">
        <f>+O302</f>
        <v>0</v>
      </c>
    </row>
    <row r="302" spans="1:15" ht="12.75" x14ac:dyDescent="0.2">
      <c r="A302" s="291">
        <v>2</v>
      </c>
      <c r="B302" s="285">
        <v>6</v>
      </c>
      <c r="C302" s="285">
        <v>4</v>
      </c>
      <c r="D302" s="285">
        <v>8</v>
      </c>
      <c r="E302" s="285" t="s">
        <v>184</v>
      </c>
      <c r="F302" s="289" t="s">
        <v>169</v>
      </c>
      <c r="G302" s="17"/>
      <c r="H302" s="17"/>
      <c r="I302" s="17"/>
      <c r="J302" s="17"/>
      <c r="K302" s="17"/>
      <c r="L302" s="17"/>
      <c r="M302" s="17"/>
      <c r="N302" s="302">
        <f>SUBTOTAL(9,G302:M302)</f>
        <v>0</v>
      </c>
      <c r="O302" s="305">
        <f t="shared" si="142"/>
        <v>0</v>
      </c>
    </row>
    <row r="303" spans="1:15" ht="12.75" x14ac:dyDescent="0.2">
      <c r="A303" s="278">
        <v>2</v>
      </c>
      <c r="B303" s="279">
        <v>6</v>
      </c>
      <c r="C303" s="279">
        <v>5</v>
      </c>
      <c r="D303" s="279"/>
      <c r="E303" s="279"/>
      <c r="F303" s="280" t="s">
        <v>170</v>
      </c>
      <c r="G303" s="22">
        <f>+G304+G306+G308+G310</f>
        <v>0</v>
      </c>
      <c r="H303" s="22">
        <f t="shared" ref="H303:O303" si="145">+H304+H306+H308+H310</f>
        <v>0</v>
      </c>
      <c r="I303" s="22">
        <f t="shared" si="145"/>
        <v>0</v>
      </c>
      <c r="J303" s="22">
        <f t="shared" si="145"/>
        <v>0</v>
      </c>
      <c r="K303" s="22">
        <f t="shared" si="145"/>
        <v>0</v>
      </c>
      <c r="L303" s="22">
        <f t="shared" si="145"/>
        <v>0</v>
      </c>
      <c r="M303" s="22">
        <f t="shared" si="145"/>
        <v>0</v>
      </c>
      <c r="N303" s="22">
        <f>+N304+N306+N308+N310</f>
        <v>0</v>
      </c>
      <c r="O303" s="22">
        <f t="shared" si="145"/>
        <v>0</v>
      </c>
    </row>
    <row r="304" spans="1:15" ht="12.75" x14ac:dyDescent="0.2">
      <c r="A304" s="281">
        <v>2</v>
      </c>
      <c r="B304" s="282">
        <v>6</v>
      </c>
      <c r="C304" s="282">
        <v>5</v>
      </c>
      <c r="D304" s="282">
        <v>2</v>
      </c>
      <c r="E304" s="282"/>
      <c r="F304" s="290" t="s">
        <v>171</v>
      </c>
      <c r="G304" s="19">
        <f>+G305</f>
        <v>0</v>
      </c>
      <c r="H304" s="19">
        <f t="shared" ref="H304:O304" si="146">+H305</f>
        <v>0</v>
      </c>
      <c r="I304" s="19">
        <f t="shared" si="146"/>
        <v>0</v>
      </c>
      <c r="J304" s="19">
        <f t="shared" si="146"/>
        <v>0</v>
      </c>
      <c r="K304" s="19">
        <f t="shared" si="146"/>
        <v>0</v>
      </c>
      <c r="L304" s="19">
        <f t="shared" si="146"/>
        <v>0</v>
      </c>
      <c r="M304" s="19">
        <f t="shared" si="146"/>
        <v>0</v>
      </c>
      <c r="N304" s="19">
        <f>+N305</f>
        <v>0</v>
      </c>
      <c r="O304" s="44">
        <f t="shared" si="146"/>
        <v>0</v>
      </c>
    </row>
    <row r="305" spans="1:15" ht="12.75" x14ac:dyDescent="0.2">
      <c r="A305" s="284">
        <v>2</v>
      </c>
      <c r="B305" s="285">
        <v>6</v>
      </c>
      <c r="C305" s="285">
        <v>5</v>
      </c>
      <c r="D305" s="285">
        <v>2</v>
      </c>
      <c r="E305" s="285" t="s">
        <v>184</v>
      </c>
      <c r="F305" s="289" t="s">
        <v>171</v>
      </c>
      <c r="G305" s="17"/>
      <c r="H305" s="17"/>
      <c r="I305" s="17"/>
      <c r="J305" s="17"/>
      <c r="K305" s="17"/>
      <c r="L305" s="17"/>
      <c r="M305" s="17"/>
      <c r="N305" s="302">
        <f>SUBTOTAL(9,G305:M305)</f>
        <v>0</v>
      </c>
      <c r="O305" s="305">
        <f t="shared" si="142"/>
        <v>0</v>
      </c>
    </row>
    <row r="306" spans="1:15" ht="12.75" x14ac:dyDescent="0.2">
      <c r="A306" s="281">
        <v>2</v>
      </c>
      <c r="B306" s="282">
        <v>6</v>
      </c>
      <c r="C306" s="282">
        <v>5</v>
      </c>
      <c r="D306" s="282">
        <v>4</v>
      </c>
      <c r="E306" s="282"/>
      <c r="F306" s="290" t="s">
        <v>1009</v>
      </c>
      <c r="G306" s="19">
        <f>+G307</f>
        <v>0</v>
      </c>
      <c r="H306" s="19">
        <f t="shared" ref="H306:O306" si="147">+H307</f>
        <v>0</v>
      </c>
      <c r="I306" s="19">
        <f t="shared" si="147"/>
        <v>0</v>
      </c>
      <c r="J306" s="19">
        <f t="shared" si="147"/>
        <v>0</v>
      </c>
      <c r="K306" s="19">
        <f t="shared" si="147"/>
        <v>0</v>
      </c>
      <c r="L306" s="19">
        <f t="shared" si="147"/>
        <v>0</v>
      </c>
      <c r="M306" s="19">
        <f t="shared" si="147"/>
        <v>0</v>
      </c>
      <c r="N306" s="19">
        <f t="shared" si="147"/>
        <v>0</v>
      </c>
      <c r="O306" s="44">
        <f t="shared" si="147"/>
        <v>0</v>
      </c>
    </row>
    <row r="307" spans="1:15" ht="12.75" x14ac:dyDescent="0.2">
      <c r="A307" s="284">
        <v>2</v>
      </c>
      <c r="B307" s="285">
        <v>6</v>
      </c>
      <c r="C307" s="285">
        <v>5</v>
      </c>
      <c r="D307" s="285">
        <v>4</v>
      </c>
      <c r="E307" s="285" t="s">
        <v>184</v>
      </c>
      <c r="F307" s="289" t="s">
        <v>1009</v>
      </c>
      <c r="G307" s="17"/>
      <c r="H307" s="17"/>
      <c r="I307" s="17"/>
      <c r="J307" s="17"/>
      <c r="K307" s="17"/>
      <c r="L307" s="17"/>
      <c r="M307" s="17"/>
      <c r="N307" s="302">
        <f t="shared" ref="N307:N314" si="148">SUBTOTAL(9,G307:M307)</f>
        <v>0</v>
      </c>
      <c r="O307" s="305">
        <f t="shared" si="142"/>
        <v>0</v>
      </c>
    </row>
    <row r="308" spans="1:15" ht="12.75" x14ac:dyDescent="0.2">
      <c r="A308" s="281">
        <v>2</v>
      </c>
      <c r="B308" s="282">
        <v>6</v>
      </c>
      <c r="C308" s="282">
        <v>5</v>
      </c>
      <c r="D308" s="282">
        <v>5</v>
      </c>
      <c r="E308" s="282"/>
      <c r="F308" s="290" t="s">
        <v>172</v>
      </c>
      <c r="G308" s="19">
        <f>+G309</f>
        <v>0</v>
      </c>
      <c r="H308" s="19">
        <f t="shared" ref="H308:O308" si="149">+H309</f>
        <v>0</v>
      </c>
      <c r="I308" s="19">
        <f t="shared" si="149"/>
        <v>0</v>
      </c>
      <c r="J308" s="19">
        <f t="shared" si="149"/>
        <v>0</v>
      </c>
      <c r="K308" s="19">
        <f t="shared" si="149"/>
        <v>0</v>
      </c>
      <c r="L308" s="19">
        <f t="shared" si="149"/>
        <v>0</v>
      </c>
      <c r="M308" s="19">
        <f t="shared" si="149"/>
        <v>0</v>
      </c>
      <c r="N308" s="19">
        <f t="shared" si="149"/>
        <v>0</v>
      </c>
      <c r="O308" s="44">
        <f t="shared" si="149"/>
        <v>0</v>
      </c>
    </row>
    <row r="309" spans="1:15" ht="12.75" x14ac:dyDescent="0.2">
      <c r="A309" s="284">
        <v>2</v>
      </c>
      <c r="B309" s="285">
        <v>6</v>
      </c>
      <c r="C309" s="285">
        <v>5</v>
      </c>
      <c r="D309" s="285">
        <v>5</v>
      </c>
      <c r="E309" s="285" t="s">
        <v>184</v>
      </c>
      <c r="F309" s="289" t="s">
        <v>172</v>
      </c>
      <c r="G309" s="17"/>
      <c r="H309" s="17"/>
      <c r="I309" s="17"/>
      <c r="J309" s="17"/>
      <c r="K309" s="17"/>
      <c r="L309" s="17"/>
      <c r="M309" s="17"/>
      <c r="N309" s="302">
        <f t="shared" si="148"/>
        <v>0</v>
      </c>
      <c r="O309" s="305">
        <f t="shared" si="142"/>
        <v>0</v>
      </c>
    </row>
    <row r="310" spans="1:15" ht="12.75" x14ac:dyDescent="0.2">
      <c r="A310" s="281">
        <v>2</v>
      </c>
      <c r="B310" s="282">
        <v>6</v>
      </c>
      <c r="C310" s="282">
        <v>5</v>
      </c>
      <c r="D310" s="282">
        <v>6</v>
      </c>
      <c r="E310" s="282"/>
      <c r="F310" s="290" t="s">
        <v>173</v>
      </c>
      <c r="G310" s="19">
        <f>+G311</f>
        <v>0</v>
      </c>
      <c r="H310" s="19">
        <f t="shared" ref="H310:O310" si="150">+H311</f>
        <v>0</v>
      </c>
      <c r="I310" s="19">
        <f t="shared" si="150"/>
        <v>0</v>
      </c>
      <c r="J310" s="19">
        <f t="shared" si="150"/>
        <v>0</v>
      </c>
      <c r="K310" s="19">
        <f t="shared" si="150"/>
        <v>0</v>
      </c>
      <c r="L310" s="19">
        <f t="shared" si="150"/>
        <v>0</v>
      </c>
      <c r="M310" s="19">
        <f t="shared" si="150"/>
        <v>0</v>
      </c>
      <c r="N310" s="19">
        <f t="shared" si="150"/>
        <v>0</v>
      </c>
      <c r="O310" s="44">
        <f t="shared" si="150"/>
        <v>0</v>
      </c>
    </row>
    <row r="311" spans="1:15" ht="12.75" x14ac:dyDescent="0.2">
      <c r="A311" s="284">
        <v>2</v>
      </c>
      <c r="B311" s="285">
        <v>6</v>
      </c>
      <c r="C311" s="285">
        <v>5</v>
      </c>
      <c r="D311" s="285">
        <v>6</v>
      </c>
      <c r="E311" s="285" t="s">
        <v>184</v>
      </c>
      <c r="F311" s="289" t="s">
        <v>173</v>
      </c>
      <c r="G311" s="17"/>
      <c r="H311" s="17"/>
      <c r="I311" s="17"/>
      <c r="J311" s="17"/>
      <c r="K311" s="17"/>
      <c r="L311" s="17"/>
      <c r="M311" s="17"/>
      <c r="N311" s="302">
        <f t="shared" si="148"/>
        <v>0</v>
      </c>
      <c r="O311" s="305">
        <f t="shared" si="142"/>
        <v>0</v>
      </c>
    </row>
    <row r="312" spans="1:15" ht="12.75" x14ac:dyDescent="0.2">
      <c r="A312" s="278">
        <v>2</v>
      </c>
      <c r="B312" s="279">
        <v>6</v>
      </c>
      <c r="C312" s="279">
        <v>6</v>
      </c>
      <c r="D312" s="279"/>
      <c r="E312" s="279"/>
      <c r="F312" s="280" t="s">
        <v>242</v>
      </c>
      <c r="G312" s="22">
        <f t="shared" ref="G312:O313" si="151">+G313</f>
        <v>0</v>
      </c>
      <c r="H312" s="22">
        <f t="shared" si="151"/>
        <v>0</v>
      </c>
      <c r="I312" s="22">
        <f t="shared" si="151"/>
        <v>0</v>
      </c>
      <c r="J312" s="22">
        <f t="shared" si="151"/>
        <v>0</v>
      </c>
      <c r="K312" s="22">
        <f t="shared" si="151"/>
        <v>0</v>
      </c>
      <c r="L312" s="22">
        <f t="shared" si="151"/>
        <v>0</v>
      </c>
      <c r="M312" s="22">
        <f t="shared" si="151"/>
        <v>0</v>
      </c>
      <c r="N312" s="22">
        <f t="shared" si="151"/>
        <v>0</v>
      </c>
      <c r="O312" s="42">
        <f t="shared" si="151"/>
        <v>0</v>
      </c>
    </row>
    <row r="313" spans="1:15" ht="12.75" x14ac:dyDescent="0.2">
      <c r="A313" s="281">
        <v>2</v>
      </c>
      <c r="B313" s="282">
        <v>6</v>
      </c>
      <c r="C313" s="282">
        <v>6</v>
      </c>
      <c r="D313" s="282">
        <v>1</v>
      </c>
      <c r="E313" s="282"/>
      <c r="F313" s="298" t="s">
        <v>243</v>
      </c>
      <c r="G313" s="20">
        <f t="shared" si="151"/>
        <v>0</v>
      </c>
      <c r="H313" s="20">
        <f t="shared" si="151"/>
        <v>0</v>
      </c>
      <c r="I313" s="20">
        <f t="shared" si="151"/>
        <v>0</v>
      </c>
      <c r="J313" s="20">
        <f t="shared" si="151"/>
        <v>0</v>
      </c>
      <c r="K313" s="20">
        <f t="shared" si="151"/>
        <v>0</v>
      </c>
      <c r="L313" s="20">
        <f t="shared" si="151"/>
        <v>0</v>
      </c>
      <c r="M313" s="20">
        <f t="shared" si="151"/>
        <v>0</v>
      </c>
      <c r="N313" s="20">
        <f t="shared" si="151"/>
        <v>0</v>
      </c>
      <c r="O313" s="44">
        <f t="shared" si="151"/>
        <v>0</v>
      </c>
    </row>
    <row r="314" spans="1:15" ht="12.75" x14ac:dyDescent="0.2">
      <c r="A314" s="284">
        <v>2</v>
      </c>
      <c r="B314" s="285">
        <v>6</v>
      </c>
      <c r="C314" s="285">
        <v>6</v>
      </c>
      <c r="D314" s="285">
        <v>1</v>
      </c>
      <c r="E314" s="285" t="s">
        <v>184</v>
      </c>
      <c r="F314" s="289" t="s">
        <v>243</v>
      </c>
      <c r="G314" s="17"/>
      <c r="H314" s="17"/>
      <c r="I314" s="17"/>
      <c r="J314" s="17"/>
      <c r="K314" s="17"/>
      <c r="L314" s="17"/>
      <c r="M314" s="17"/>
      <c r="N314" s="303">
        <f t="shared" si="148"/>
        <v>0</v>
      </c>
      <c r="O314" s="305">
        <f t="shared" si="142"/>
        <v>0</v>
      </c>
    </row>
    <row r="315" spans="1:15" ht="12.75" x14ac:dyDescent="0.2">
      <c r="A315" s="278">
        <v>2</v>
      </c>
      <c r="B315" s="279">
        <v>6</v>
      </c>
      <c r="C315" s="279">
        <v>8</v>
      </c>
      <c r="D315" s="279"/>
      <c r="E315" s="279"/>
      <c r="F315" s="280" t="s">
        <v>175</v>
      </c>
      <c r="G315" s="22">
        <f>+G316+G319+G321+G323</f>
        <v>0</v>
      </c>
      <c r="H315" s="22">
        <f t="shared" ref="H315:O315" si="152">+H316+H319+H321+H323</f>
        <v>0</v>
      </c>
      <c r="I315" s="22">
        <f t="shared" si="152"/>
        <v>0</v>
      </c>
      <c r="J315" s="22">
        <f t="shared" si="152"/>
        <v>0</v>
      </c>
      <c r="K315" s="22">
        <f t="shared" si="152"/>
        <v>0</v>
      </c>
      <c r="L315" s="22">
        <f t="shared" si="152"/>
        <v>0</v>
      </c>
      <c r="M315" s="22">
        <f t="shared" si="152"/>
        <v>0</v>
      </c>
      <c r="N315" s="22">
        <f>+N316+N319+N321+N323</f>
        <v>0</v>
      </c>
      <c r="O315" s="22">
        <f t="shared" si="152"/>
        <v>0</v>
      </c>
    </row>
    <row r="316" spans="1:15" ht="12.75" x14ac:dyDescent="0.2">
      <c r="A316" s="281">
        <v>2</v>
      </c>
      <c r="B316" s="282">
        <v>6</v>
      </c>
      <c r="C316" s="282">
        <v>8</v>
      </c>
      <c r="D316" s="282">
        <v>3</v>
      </c>
      <c r="E316" s="282"/>
      <c r="F316" s="290" t="s">
        <v>176</v>
      </c>
      <c r="G316" s="19">
        <f>+G317+G318</f>
        <v>0</v>
      </c>
      <c r="H316" s="19">
        <f t="shared" ref="H316:O316" si="153">+H317+H318</f>
        <v>0</v>
      </c>
      <c r="I316" s="19">
        <f t="shared" si="153"/>
        <v>0</v>
      </c>
      <c r="J316" s="19">
        <f t="shared" si="153"/>
        <v>0</v>
      </c>
      <c r="K316" s="19">
        <f t="shared" si="153"/>
        <v>0</v>
      </c>
      <c r="L316" s="19">
        <f t="shared" si="153"/>
        <v>0</v>
      </c>
      <c r="M316" s="19">
        <f t="shared" si="153"/>
        <v>0</v>
      </c>
      <c r="N316" s="19">
        <f t="shared" si="153"/>
        <v>0</v>
      </c>
      <c r="O316" s="44">
        <f t="shared" si="153"/>
        <v>0</v>
      </c>
    </row>
    <row r="317" spans="1:15" ht="12.75" x14ac:dyDescent="0.2">
      <c r="A317" s="291">
        <v>2</v>
      </c>
      <c r="B317" s="285">
        <v>6</v>
      </c>
      <c r="C317" s="285">
        <v>8</v>
      </c>
      <c r="D317" s="285">
        <v>3</v>
      </c>
      <c r="E317" s="285" t="s">
        <v>184</v>
      </c>
      <c r="F317" s="289" t="s">
        <v>177</v>
      </c>
      <c r="G317" s="17"/>
      <c r="H317" s="17"/>
      <c r="I317" s="17"/>
      <c r="J317" s="17"/>
      <c r="K317" s="17"/>
      <c r="L317" s="17"/>
      <c r="M317" s="17"/>
      <c r="N317" s="302">
        <f>SUBTOTAL(9,G317:M317)</f>
        <v>0</v>
      </c>
      <c r="O317" s="305">
        <f>IFERROR(N317/$N$18*100,"0.00")</f>
        <v>0</v>
      </c>
    </row>
    <row r="318" spans="1:15" ht="12.75" x14ac:dyDescent="0.2">
      <c r="A318" s="291">
        <v>2</v>
      </c>
      <c r="B318" s="285">
        <v>6</v>
      </c>
      <c r="C318" s="285">
        <v>8</v>
      </c>
      <c r="D318" s="285">
        <v>3</v>
      </c>
      <c r="E318" s="285" t="s">
        <v>185</v>
      </c>
      <c r="F318" s="289" t="s">
        <v>178</v>
      </c>
      <c r="G318" s="17"/>
      <c r="H318" s="17"/>
      <c r="I318" s="17"/>
      <c r="J318" s="17"/>
      <c r="K318" s="17"/>
      <c r="L318" s="17"/>
      <c r="M318" s="17"/>
      <c r="N318" s="302">
        <f>SUBTOTAL(9,G318:M318)</f>
        <v>0</v>
      </c>
      <c r="O318" s="305">
        <f t="shared" si="142"/>
        <v>0</v>
      </c>
    </row>
    <row r="319" spans="1:15" ht="12.75" x14ac:dyDescent="0.2">
      <c r="A319" s="281">
        <v>2</v>
      </c>
      <c r="B319" s="282">
        <v>6</v>
      </c>
      <c r="C319" s="282">
        <v>8</v>
      </c>
      <c r="D319" s="282">
        <v>5</v>
      </c>
      <c r="E319" s="282"/>
      <c r="F319" s="290" t="s">
        <v>179</v>
      </c>
      <c r="G319" s="19">
        <f>+G320</f>
        <v>0</v>
      </c>
      <c r="H319" s="19">
        <f t="shared" ref="H319:M319" si="154">+H320</f>
        <v>0</v>
      </c>
      <c r="I319" s="19">
        <f t="shared" si="154"/>
        <v>0</v>
      </c>
      <c r="J319" s="19">
        <f t="shared" si="154"/>
        <v>0</v>
      </c>
      <c r="K319" s="19">
        <f t="shared" si="154"/>
        <v>0</v>
      </c>
      <c r="L319" s="19">
        <f t="shared" si="154"/>
        <v>0</v>
      </c>
      <c r="M319" s="19">
        <f t="shared" si="154"/>
        <v>0</v>
      </c>
      <c r="N319" s="20">
        <f>+N320</f>
        <v>0</v>
      </c>
      <c r="O319" s="44">
        <f t="shared" si="142"/>
        <v>0</v>
      </c>
    </row>
    <row r="320" spans="1:15" ht="12.75" x14ac:dyDescent="0.2">
      <c r="A320" s="291">
        <v>2</v>
      </c>
      <c r="B320" s="285">
        <v>6</v>
      </c>
      <c r="C320" s="285">
        <v>8</v>
      </c>
      <c r="D320" s="285">
        <v>5</v>
      </c>
      <c r="E320" s="285" t="s">
        <v>184</v>
      </c>
      <c r="F320" s="289" t="s">
        <v>179</v>
      </c>
      <c r="G320" s="17"/>
      <c r="H320" s="17"/>
      <c r="I320" s="17"/>
      <c r="J320" s="17"/>
      <c r="K320" s="17"/>
      <c r="L320" s="17"/>
      <c r="M320" s="17"/>
      <c r="N320" s="303">
        <f>SUBTOTAL(9,G320:M320)</f>
        <v>0</v>
      </c>
      <c r="O320" s="305">
        <f t="shared" si="142"/>
        <v>0</v>
      </c>
    </row>
    <row r="321" spans="1:15" ht="12.75" x14ac:dyDescent="0.2">
      <c r="A321" s="281">
        <v>2</v>
      </c>
      <c r="B321" s="282">
        <v>6</v>
      </c>
      <c r="C321" s="282">
        <v>8</v>
      </c>
      <c r="D321" s="282">
        <v>8</v>
      </c>
      <c r="E321" s="282"/>
      <c r="F321" s="298" t="s">
        <v>180</v>
      </c>
      <c r="G321" s="19">
        <f>+G322</f>
        <v>0</v>
      </c>
      <c r="H321" s="19">
        <f t="shared" ref="H321:M321" si="155">+H322</f>
        <v>0</v>
      </c>
      <c r="I321" s="19">
        <f t="shared" si="155"/>
        <v>0</v>
      </c>
      <c r="J321" s="19">
        <f t="shared" si="155"/>
        <v>0</v>
      </c>
      <c r="K321" s="19">
        <f t="shared" si="155"/>
        <v>0</v>
      </c>
      <c r="L321" s="19">
        <f t="shared" si="155"/>
        <v>0</v>
      </c>
      <c r="M321" s="19">
        <f t="shared" si="155"/>
        <v>0</v>
      </c>
      <c r="N321" s="20">
        <f>+N322</f>
        <v>0</v>
      </c>
      <c r="O321" s="44">
        <f t="shared" si="142"/>
        <v>0</v>
      </c>
    </row>
    <row r="322" spans="1:15" ht="12.75" x14ac:dyDescent="0.2">
      <c r="A322" s="291">
        <v>2</v>
      </c>
      <c r="B322" s="285">
        <v>6</v>
      </c>
      <c r="C322" s="285">
        <v>8</v>
      </c>
      <c r="D322" s="285">
        <v>8</v>
      </c>
      <c r="E322" s="285" t="s">
        <v>184</v>
      </c>
      <c r="F322" s="289" t="s">
        <v>1010</v>
      </c>
      <c r="G322" s="17"/>
      <c r="H322" s="17"/>
      <c r="I322" s="17"/>
      <c r="J322" s="17"/>
      <c r="K322" s="17"/>
      <c r="L322" s="17"/>
      <c r="M322" s="17"/>
      <c r="N322" s="302">
        <f>SUBTOTAL(9,G322:M322)</f>
        <v>0</v>
      </c>
      <c r="O322" s="305">
        <f t="shared" si="142"/>
        <v>0</v>
      </c>
    </row>
    <row r="323" spans="1:15" ht="12.75" x14ac:dyDescent="0.2">
      <c r="A323" s="281">
        <v>2</v>
      </c>
      <c r="B323" s="282">
        <v>6</v>
      </c>
      <c r="C323" s="282">
        <v>8</v>
      </c>
      <c r="D323" s="282">
        <v>9</v>
      </c>
      <c r="E323" s="282"/>
      <c r="F323" s="298" t="s">
        <v>181</v>
      </c>
      <c r="G323" s="19">
        <f>+G324</f>
        <v>0</v>
      </c>
      <c r="H323" s="19">
        <f t="shared" ref="H323:M323" si="156">+H324</f>
        <v>0</v>
      </c>
      <c r="I323" s="19">
        <f t="shared" si="156"/>
        <v>0</v>
      </c>
      <c r="J323" s="19">
        <f t="shared" si="156"/>
        <v>0</v>
      </c>
      <c r="K323" s="19">
        <f t="shared" si="156"/>
        <v>0</v>
      </c>
      <c r="L323" s="19">
        <f t="shared" si="156"/>
        <v>0</v>
      </c>
      <c r="M323" s="19">
        <f t="shared" si="156"/>
        <v>0</v>
      </c>
      <c r="N323" s="19">
        <f>+N324</f>
        <v>0</v>
      </c>
      <c r="O323" s="305">
        <f t="shared" si="142"/>
        <v>0</v>
      </c>
    </row>
    <row r="324" spans="1:15" ht="12.75" x14ac:dyDescent="0.2">
      <c r="A324" s="291">
        <v>2</v>
      </c>
      <c r="B324" s="285">
        <v>6</v>
      </c>
      <c r="C324" s="285">
        <v>8</v>
      </c>
      <c r="D324" s="285">
        <v>9</v>
      </c>
      <c r="E324" s="285" t="s">
        <v>184</v>
      </c>
      <c r="F324" s="289" t="s">
        <v>181</v>
      </c>
      <c r="G324" s="17"/>
      <c r="H324" s="17"/>
      <c r="I324" s="17"/>
      <c r="J324" s="17"/>
      <c r="K324" s="17"/>
      <c r="L324" s="17"/>
      <c r="M324" s="17"/>
      <c r="N324" s="302">
        <f>SUBTOTAL(9,G324:M324)</f>
        <v>0</v>
      </c>
      <c r="O324" s="305">
        <f t="shared" si="142"/>
        <v>0</v>
      </c>
    </row>
    <row r="325" spans="1:15" ht="12.75" x14ac:dyDescent="0.2">
      <c r="A325" s="274">
        <v>2</v>
      </c>
      <c r="B325" s="275">
        <v>7</v>
      </c>
      <c r="C325" s="276"/>
      <c r="D325" s="276"/>
      <c r="E325" s="276"/>
      <c r="F325" s="277" t="s">
        <v>157</v>
      </c>
      <c r="G325" s="23">
        <f>+G326</f>
        <v>0</v>
      </c>
      <c r="H325" s="23">
        <f t="shared" ref="H325:O327" si="157">+H326</f>
        <v>0</v>
      </c>
      <c r="I325" s="23">
        <f t="shared" si="157"/>
        <v>0</v>
      </c>
      <c r="J325" s="23">
        <f t="shared" si="157"/>
        <v>0</v>
      </c>
      <c r="K325" s="23">
        <f t="shared" si="157"/>
        <v>0</v>
      </c>
      <c r="L325" s="23">
        <f t="shared" si="157"/>
        <v>0</v>
      </c>
      <c r="M325" s="23">
        <f t="shared" si="157"/>
        <v>0</v>
      </c>
      <c r="N325" s="23">
        <f t="shared" si="157"/>
        <v>0</v>
      </c>
      <c r="O325" s="41">
        <f t="shared" si="157"/>
        <v>0</v>
      </c>
    </row>
    <row r="326" spans="1:15" ht="12.75" x14ac:dyDescent="0.2">
      <c r="A326" s="278">
        <v>2</v>
      </c>
      <c r="B326" s="279">
        <v>7</v>
      </c>
      <c r="C326" s="279">
        <v>1</v>
      </c>
      <c r="D326" s="279"/>
      <c r="E326" s="279"/>
      <c r="F326" s="280" t="s">
        <v>182</v>
      </c>
      <c r="G326" s="22">
        <f>+G327</f>
        <v>0</v>
      </c>
      <c r="H326" s="22">
        <f t="shared" si="157"/>
        <v>0</v>
      </c>
      <c r="I326" s="22">
        <f t="shared" si="157"/>
        <v>0</v>
      </c>
      <c r="J326" s="22">
        <f t="shared" si="157"/>
        <v>0</v>
      </c>
      <c r="K326" s="22">
        <f t="shared" si="157"/>
        <v>0</v>
      </c>
      <c r="L326" s="22">
        <f t="shared" si="157"/>
        <v>0</v>
      </c>
      <c r="M326" s="22">
        <f t="shared" si="157"/>
        <v>0</v>
      </c>
      <c r="N326" s="22">
        <f t="shared" si="157"/>
        <v>0</v>
      </c>
      <c r="O326" s="44">
        <f t="shared" si="157"/>
        <v>0</v>
      </c>
    </row>
    <row r="327" spans="1:15" ht="12.75" x14ac:dyDescent="0.2">
      <c r="A327" s="281">
        <v>2</v>
      </c>
      <c r="B327" s="282">
        <v>7</v>
      </c>
      <c r="C327" s="282">
        <v>1</v>
      </c>
      <c r="D327" s="282">
        <v>2</v>
      </c>
      <c r="E327" s="282"/>
      <c r="F327" s="290" t="s">
        <v>183</v>
      </c>
      <c r="G327" s="19">
        <f>+G328</f>
        <v>0</v>
      </c>
      <c r="H327" s="19">
        <f t="shared" si="157"/>
        <v>0</v>
      </c>
      <c r="I327" s="19">
        <f t="shared" si="157"/>
        <v>0</v>
      </c>
      <c r="J327" s="19">
        <f t="shared" si="157"/>
        <v>0</v>
      </c>
      <c r="K327" s="19">
        <f t="shared" si="157"/>
        <v>0</v>
      </c>
      <c r="L327" s="19">
        <f t="shared" si="157"/>
        <v>0</v>
      </c>
      <c r="M327" s="19">
        <f t="shared" si="157"/>
        <v>0</v>
      </c>
      <c r="N327" s="19">
        <f t="shared" si="157"/>
        <v>0</v>
      </c>
      <c r="O327" s="44">
        <f t="shared" si="157"/>
        <v>0</v>
      </c>
    </row>
    <row r="328" spans="1:15" ht="12.75" x14ac:dyDescent="0.2">
      <c r="A328" s="299">
        <v>2</v>
      </c>
      <c r="B328" s="300">
        <v>7</v>
      </c>
      <c r="C328" s="300">
        <v>1</v>
      </c>
      <c r="D328" s="300">
        <v>2</v>
      </c>
      <c r="E328" s="300" t="s">
        <v>184</v>
      </c>
      <c r="F328" s="301" t="s">
        <v>183</v>
      </c>
      <c r="G328" s="344"/>
      <c r="H328" s="344"/>
      <c r="I328" s="344"/>
      <c r="J328" s="344"/>
      <c r="K328" s="344"/>
      <c r="L328" s="344"/>
      <c r="M328" s="344"/>
      <c r="N328" s="341">
        <f>SUBTOTAL(9,G328:M328)</f>
        <v>0</v>
      </c>
      <c r="O328" s="342">
        <f t="shared" si="142"/>
        <v>0</v>
      </c>
    </row>
    <row r="329" spans="1:15" s="50" customFormat="1" x14ac:dyDescent="0.3">
      <c r="A329" s="51"/>
      <c r="B329" s="51"/>
      <c r="C329" s="51"/>
      <c r="D329" s="51"/>
      <c r="E329" s="51"/>
      <c r="F329" s="51"/>
      <c r="G329" s="51"/>
      <c r="H329" s="51"/>
      <c r="I329" s="51"/>
      <c r="J329" s="51"/>
      <c r="K329" s="51"/>
      <c r="L329" s="51"/>
      <c r="M329" s="51"/>
      <c r="N329" s="51"/>
    </row>
    <row r="330" spans="1:15" s="50" customFormat="1" x14ac:dyDescent="0.3">
      <c r="A330" s="51"/>
      <c r="B330" s="51"/>
      <c r="C330" s="51"/>
      <c r="D330" s="51"/>
      <c r="E330" s="51"/>
      <c r="F330" s="51"/>
      <c r="G330" s="51"/>
      <c r="H330" s="51"/>
      <c r="I330" s="51"/>
      <c r="J330" s="51"/>
      <c r="K330" s="51"/>
      <c r="L330" s="51"/>
      <c r="M330" s="51"/>
      <c r="N330" s="51"/>
    </row>
    <row r="331" spans="1:15" s="50" customFormat="1" x14ac:dyDescent="0.3">
      <c r="A331" s="51"/>
      <c r="B331" s="51"/>
      <c r="C331" s="51"/>
      <c r="D331" s="51"/>
      <c r="E331" s="51"/>
      <c r="F331" s="51"/>
      <c r="G331" s="51"/>
      <c r="H331" s="51"/>
      <c r="I331" s="51"/>
      <c r="J331" s="51"/>
      <c r="K331" s="51"/>
      <c r="L331" s="51"/>
      <c r="M331" s="51"/>
      <c r="N331" s="51"/>
    </row>
    <row r="332" spans="1:15" s="50" customFormat="1" x14ac:dyDescent="0.3">
      <c r="A332" s="51"/>
      <c r="B332" s="51"/>
      <c r="C332" s="51"/>
      <c r="D332" s="51"/>
      <c r="E332" s="51"/>
      <c r="F332" s="51"/>
      <c r="G332" s="51"/>
      <c r="H332" s="51"/>
      <c r="I332" s="51"/>
      <c r="J332" s="51"/>
      <c r="K332" s="51"/>
      <c r="L332" s="51"/>
      <c r="M332" s="51"/>
      <c r="N332" s="51"/>
    </row>
    <row r="333" spans="1:15" s="50" customFormat="1" x14ac:dyDescent="0.3">
      <c r="A333" s="51"/>
      <c r="B333" s="51"/>
      <c r="C333" s="51"/>
      <c r="D333" s="51"/>
      <c r="E333" s="51"/>
      <c r="F333" s="51"/>
      <c r="G333" s="51"/>
      <c r="H333" s="51"/>
      <c r="I333" s="51"/>
      <c r="J333" s="51"/>
      <c r="K333" s="51"/>
      <c r="L333" s="51"/>
      <c r="M333" s="51"/>
      <c r="N333" s="51"/>
    </row>
    <row r="334" spans="1:15" s="50" customFormat="1" x14ac:dyDescent="0.3">
      <c r="A334" s="51"/>
      <c r="B334" s="51"/>
      <c r="C334" s="51"/>
      <c r="D334" s="51"/>
      <c r="E334" s="51"/>
      <c r="F334" s="51"/>
      <c r="G334" s="51"/>
      <c r="H334" s="51"/>
      <c r="I334" s="51"/>
      <c r="J334" s="51"/>
      <c r="K334" s="51"/>
      <c r="L334" s="51"/>
      <c r="M334" s="51"/>
      <c r="N334" s="51"/>
    </row>
    <row r="335" spans="1:15" s="50" customFormat="1" x14ac:dyDescent="0.3">
      <c r="A335" s="51"/>
      <c r="B335" s="51"/>
      <c r="C335" s="51"/>
      <c r="D335" s="51"/>
      <c r="E335" s="51"/>
      <c r="F335" s="51"/>
      <c r="G335" s="51"/>
      <c r="H335" s="51"/>
      <c r="I335" s="51"/>
      <c r="J335" s="51"/>
      <c r="K335" s="51"/>
      <c r="L335" s="51"/>
      <c r="M335" s="51"/>
      <c r="N335" s="51"/>
    </row>
    <row r="336" spans="1:15" s="50" customFormat="1" x14ac:dyDescent="0.3">
      <c r="A336" s="51"/>
      <c r="B336" s="51"/>
      <c r="C336" s="51"/>
      <c r="D336" s="51"/>
      <c r="E336" s="51"/>
      <c r="F336" s="51"/>
      <c r="G336" s="51"/>
      <c r="H336" s="51"/>
      <c r="I336" s="51"/>
      <c r="J336" s="51"/>
      <c r="K336" s="51"/>
      <c r="L336" s="51"/>
      <c r="M336" s="51"/>
      <c r="N336" s="51"/>
    </row>
    <row r="337" spans="1:14" s="50" customFormat="1" x14ac:dyDescent="0.3">
      <c r="A337" s="51"/>
      <c r="B337" s="51"/>
      <c r="C337" s="51"/>
      <c r="D337" s="51"/>
      <c r="E337" s="51"/>
      <c r="F337" s="51"/>
      <c r="G337" s="51"/>
      <c r="H337" s="51"/>
      <c r="I337" s="51"/>
      <c r="J337" s="51"/>
      <c r="K337" s="51"/>
      <c r="L337" s="51"/>
      <c r="M337" s="51"/>
      <c r="N337" s="51"/>
    </row>
    <row r="338" spans="1:14" s="50" customFormat="1" x14ac:dyDescent="0.3">
      <c r="A338" s="51"/>
      <c r="B338" s="51"/>
      <c r="C338" s="51"/>
      <c r="D338" s="51"/>
      <c r="E338" s="51"/>
      <c r="F338" s="51"/>
      <c r="G338" s="51"/>
      <c r="H338" s="51"/>
      <c r="I338" s="51"/>
      <c r="J338" s="51"/>
      <c r="K338" s="51"/>
      <c r="L338" s="51"/>
      <c r="M338" s="51"/>
      <c r="N338" s="51"/>
    </row>
    <row r="339" spans="1:14" s="50" customFormat="1" x14ac:dyDescent="0.3">
      <c r="A339" s="51"/>
      <c r="B339" s="51"/>
      <c r="C339" s="51"/>
      <c r="D339" s="51"/>
      <c r="E339" s="51"/>
      <c r="F339" s="51"/>
      <c r="G339" s="51"/>
      <c r="H339" s="51"/>
      <c r="I339" s="51"/>
      <c r="J339" s="51"/>
      <c r="K339" s="51"/>
      <c r="L339" s="51"/>
      <c r="M339" s="51"/>
      <c r="N339" s="51"/>
    </row>
    <row r="340" spans="1:14" s="50" customFormat="1" x14ac:dyDescent="0.3">
      <c r="A340" s="51"/>
      <c r="B340" s="51"/>
      <c r="C340" s="51"/>
      <c r="D340" s="51"/>
      <c r="E340" s="51"/>
      <c r="F340" s="51"/>
      <c r="G340" s="51"/>
      <c r="H340" s="51"/>
      <c r="I340" s="51"/>
      <c r="J340" s="51"/>
      <c r="K340" s="51"/>
      <c r="L340" s="51"/>
      <c r="M340" s="51"/>
      <c r="N340" s="51"/>
    </row>
    <row r="341" spans="1:14" s="50" customFormat="1" x14ac:dyDescent="0.3">
      <c r="A341" s="51"/>
      <c r="B341" s="51"/>
      <c r="C341" s="51"/>
      <c r="D341" s="51"/>
      <c r="E341" s="51"/>
      <c r="F341" s="51"/>
      <c r="G341" s="51"/>
      <c r="H341" s="51"/>
      <c r="I341" s="51"/>
      <c r="J341" s="51"/>
      <c r="K341" s="51"/>
      <c r="L341" s="51"/>
      <c r="M341" s="51"/>
      <c r="N341" s="51"/>
    </row>
    <row r="342" spans="1:14" s="50" customFormat="1" x14ac:dyDescent="0.3">
      <c r="A342" s="51"/>
      <c r="B342" s="51"/>
      <c r="C342" s="51"/>
      <c r="D342" s="51"/>
      <c r="E342" s="51"/>
      <c r="F342" s="51"/>
      <c r="G342" s="51"/>
      <c r="H342" s="51"/>
      <c r="I342" s="51"/>
      <c r="J342" s="51"/>
      <c r="K342" s="51"/>
      <c r="L342" s="51"/>
      <c r="M342" s="51"/>
      <c r="N342" s="51"/>
    </row>
    <row r="343" spans="1:14" s="50" customFormat="1" x14ac:dyDescent="0.3">
      <c r="A343" s="51"/>
      <c r="B343" s="51"/>
      <c r="C343" s="51"/>
      <c r="D343" s="51"/>
      <c r="E343" s="51"/>
      <c r="F343" s="51"/>
      <c r="G343" s="51"/>
      <c r="H343" s="51"/>
      <c r="I343" s="51"/>
      <c r="J343" s="51"/>
      <c r="K343" s="51"/>
      <c r="L343" s="51"/>
      <c r="M343" s="51"/>
      <c r="N343" s="51"/>
    </row>
    <row r="344" spans="1:14" s="50" customFormat="1" x14ac:dyDescent="0.3">
      <c r="A344" s="51"/>
      <c r="B344" s="51"/>
      <c r="C344" s="51"/>
      <c r="D344" s="51"/>
      <c r="E344" s="51"/>
      <c r="F344" s="51"/>
      <c r="G344" s="51"/>
      <c r="H344" s="51"/>
      <c r="I344" s="51"/>
      <c r="J344" s="51"/>
      <c r="K344" s="51"/>
      <c r="L344" s="51"/>
      <c r="M344" s="51"/>
      <c r="N344" s="51"/>
    </row>
    <row r="345" spans="1:14" s="50" customFormat="1" x14ac:dyDescent="0.3">
      <c r="A345" s="51"/>
      <c r="B345" s="51"/>
      <c r="C345" s="51"/>
      <c r="D345" s="51"/>
      <c r="E345" s="51"/>
      <c r="F345" s="51"/>
      <c r="G345" s="51"/>
      <c r="H345" s="51"/>
      <c r="I345" s="51"/>
      <c r="J345" s="51"/>
      <c r="K345" s="51"/>
      <c r="L345" s="51"/>
      <c r="M345" s="51"/>
      <c r="N345" s="51"/>
    </row>
    <row r="346" spans="1:14" s="50" customFormat="1" x14ac:dyDescent="0.3">
      <c r="A346" s="51"/>
      <c r="B346" s="51"/>
      <c r="C346" s="51"/>
      <c r="D346" s="51"/>
      <c r="E346" s="51"/>
      <c r="F346" s="51"/>
      <c r="G346" s="51"/>
      <c r="H346" s="51"/>
      <c r="I346" s="51"/>
      <c r="J346" s="51"/>
      <c r="K346" s="51"/>
      <c r="L346" s="51"/>
      <c r="M346" s="51"/>
      <c r="N346" s="51"/>
    </row>
    <row r="347" spans="1:14" s="50" customFormat="1" x14ac:dyDescent="0.3">
      <c r="A347" s="51"/>
      <c r="B347" s="51"/>
      <c r="C347" s="51"/>
      <c r="D347" s="51"/>
      <c r="E347" s="51"/>
      <c r="F347" s="51"/>
      <c r="G347" s="51"/>
      <c r="H347" s="51"/>
      <c r="I347" s="51"/>
      <c r="J347" s="51"/>
      <c r="K347" s="51"/>
      <c r="L347" s="51"/>
      <c r="M347" s="51"/>
      <c r="N347" s="51"/>
    </row>
    <row r="348" spans="1:14" s="50" customFormat="1" x14ac:dyDescent="0.3">
      <c r="A348" s="51"/>
      <c r="B348" s="51"/>
      <c r="C348" s="51"/>
      <c r="D348" s="51"/>
      <c r="E348" s="51"/>
      <c r="F348" s="51"/>
      <c r="G348" s="51"/>
      <c r="H348" s="51"/>
      <c r="I348" s="51"/>
      <c r="J348" s="51"/>
      <c r="K348" s="51"/>
      <c r="L348" s="51"/>
      <c r="M348" s="51"/>
      <c r="N348" s="51"/>
    </row>
    <row r="349" spans="1:14" s="50" customFormat="1" x14ac:dyDescent="0.3">
      <c r="A349" s="51"/>
      <c r="B349" s="51"/>
      <c r="C349" s="51"/>
      <c r="D349" s="51"/>
      <c r="E349" s="51"/>
      <c r="F349" s="51"/>
      <c r="G349" s="51"/>
      <c r="H349" s="51"/>
      <c r="I349" s="51"/>
      <c r="J349" s="51"/>
      <c r="K349" s="51"/>
      <c r="L349" s="51"/>
      <c r="M349" s="51"/>
      <c r="N349" s="51"/>
    </row>
    <row r="350" spans="1:14" s="50" customFormat="1" x14ac:dyDescent="0.3">
      <c r="A350" s="51"/>
      <c r="B350" s="51"/>
      <c r="C350" s="51"/>
      <c r="D350" s="51"/>
      <c r="E350" s="51"/>
      <c r="F350" s="51"/>
      <c r="G350" s="51"/>
      <c r="H350" s="51"/>
      <c r="I350" s="51"/>
      <c r="J350" s="51"/>
      <c r="K350" s="51"/>
      <c r="L350" s="51"/>
      <c r="M350" s="51"/>
      <c r="N350" s="51"/>
    </row>
    <row r="351" spans="1:14" s="50" customFormat="1" x14ac:dyDescent="0.3">
      <c r="A351" s="51"/>
      <c r="B351" s="51"/>
      <c r="C351" s="51"/>
      <c r="D351" s="51"/>
      <c r="E351" s="51"/>
      <c r="F351" s="51"/>
      <c r="G351" s="51"/>
      <c r="H351" s="51"/>
      <c r="I351" s="51"/>
      <c r="J351" s="51"/>
      <c r="K351" s="51"/>
      <c r="L351" s="51"/>
      <c r="M351" s="51"/>
      <c r="N351" s="51"/>
    </row>
    <row r="352" spans="1:14" s="50" customFormat="1" x14ac:dyDescent="0.3">
      <c r="A352" s="51"/>
      <c r="B352" s="51"/>
      <c r="C352" s="51"/>
      <c r="D352" s="51"/>
      <c r="E352" s="51"/>
      <c r="F352" s="51"/>
      <c r="G352" s="51"/>
      <c r="H352" s="51"/>
      <c r="I352" s="51"/>
      <c r="J352" s="51"/>
      <c r="K352" s="51"/>
      <c r="L352" s="51"/>
      <c r="M352" s="51"/>
      <c r="N352" s="51"/>
    </row>
    <row r="353" spans="1:14" s="50" customFormat="1" x14ac:dyDescent="0.3">
      <c r="A353" s="51"/>
      <c r="B353" s="51"/>
      <c r="C353" s="51"/>
      <c r="D353" s="51"/>
      <c r="E353" s="51"/>
      <c r="F353" s="51"/>
      <c r="G353" s="51"/>
      <c r="H353" s="51"/>
      <c r="I353" s="51"/>
      <c r="J353" s="51"/>
      <c r="K353" s="51"/>
      <c r="L353" s="51"/>
      <c r="M353" s="51"/>
      <c r="N353" s="51"/>
    </row>
    <row r="354" spans="1:14" s="50" customFormat="1" x14ac:dyDescent="0.3">
      <c r="A354" s="51"/>
      <c r="B354" s="51"/>
      <c r="C354" s="51"/>
      <c r="D354" s="51"/>
      <c r="E354" s="51"/>
      <c r="F354" s="51"/>
      <c r="G354" s="51"/>
      <c r="H354" s="51"/>
      <c r="I354" s="51"/>
      <c r="J354" s="51"/>
      <c r="K354" s="51"/>
      <c r="L354" s="51"/>
      <c r="M354" s="51"/>
      <c r="N354" s="51"/>
    </row>
    <row r="355" spans="1:14" s="50" customFormat="1" x14ac:dyDescent="0.3">
      <c r="A355" s="51"/>
      <c r="B355" s="51"/>
      <c r="C355" s="51"/>
      <c r="D355" s="51"/>
      <c r="E355" s="51"/>
      <c r="F355" s="51"/>
      <c r="G355" s="51"/>
      <c r="H355" s="51"/>
      <c r="I355" s="51"/>
      <c r="J355" s="51"/>
      <c r="K355" s="51"/>
      <c r="L355" s="51"/>
      <c r="M355" s="51"/>
      <c r="N355" s="51"/>
    </row>
    <row r="356" spans="1:14" s="50" customFormat="1" x14ac:dyDescent="0.3">
      <c r="A356" s="51"/>
      <c r="B356" s="51"/>
      <c r="C356" s="51"/>
      <c r="D356" s="51"/>
      <c r="E356" s="51"/>
      <c r="F356" s="51"/>
      <c r="G356" s="51"/>
      <c r="H356" s="51"/>
      <c r="I356" s="51"/>
      <c r="J356" s="51"/>
      <c r="K356" s="51"/>
      <c r="L356" s="51"/>
      <c r="M356" s="51"/>
      <c r="N356" s="51"/>
    </row>
    <row r="357" spans="1:14" s="50" customFormat="1" x14ac:dyDescent="0.3">
      <c r="A357" s="51"/>
      <c r="B357" s="51"/>
      <c r="C357" s="51"/>
      <c r="D357" s="51"/>
      <c r="E357" s="51"/>
      <c r="F357" s="51"/>
      <c r="G357" s="51"/>
      <c r="H357" s="51"/>
      <c r="I357" s="51"/>
      <c r="J357" s="51"/>
      <c r="K357" s="51"/>
      <c r="L357" s="51"/>
      <c r="M357" s="51"/>
      <c r="N357" s="51"/>
    </row>
    <row r="358" spans="1:14" s="50" customFormat="1" x14ac:dyDescent="0.3">
      <c r="A358" s="51"/>
      <c r="B358" s="51"/>
      <c r="C358" s="51"/>
      <c r="D358" s="51"/>
      <c r="E358" s="51"/>
      <c r="F358" s="51"/>
      <c r="G358" s="51"/>
      <c r="H358" s="51"/>
      <c r="I358" s="51"/>
      <c r="J358" s="51"/>
      <c r="K358" s="51"/>
      <c r="L358" s="51"/>
      <c r="M358" s="51"/>
      <c r="N358" s="51"/>
    </row>
    <row r="359" spans="1:14" s="50" customFormat="1" x14ac:dyDescent="0.3">
      <c r="A359" s="51"/>
      <c r="B359" s="51"/>
      <c r="C359" s="51"/>
      <c r="D359" s="51"/>
      <c r="E359" s="51"/>
      <c r="F359" s="51"/>
      <c r="G359" s="51"/>
      <c r="H359" s="51"/>
      <c r="I359" s="51"/>
      <c r="J359" s="51"/>
      <c r="K359" s="51"/>
      <c r="L359" s="51"/>
      <c r="M359" s="51"/>
      <c r="N359" s="51"/>
    </row>
    <row r="360" spans="1:14" s="50" customFormat="1" x14ac:dyDescent="0.3">
      <c r="A360" s="51"/>
      <c r="B360" s="51"/>
      <c r="C360" s="51"/>
      <c r="D360" s="51"/>
      <c r="E360" s="51"/>
      <c r="F360" s="51"/>
      <c r="G360" s="51"/>
      <c r="H360" s="51"/>
      <c r="I360" s="51"/>
      <c r="J360" s="51"/>
      <c r="K360" s="51"/>
      <c r="L360" s="51"/>
      <c r="M360" s="51"/>
      <c r="N360" s="51"/>
    </row>
    <row r="361" spans="1:14" s="50" customFormat="1" x14ac:dyDescent="0.3">
      <c r="A361" s="51"/>
      <c r="B361" s="51"/>
      <c r="C361" s="51"/>
      <c r="D361" s="51"/>
      <c r="E361" s="51"/>
      <c r="F361" s="51"/>
      <c r="G361" s="51"/>
      <c r="H361" s="51"/>
      <c r="I361" s="51"/>
      <c r="J361" s="51"/>
      <c r="K361" s="51"/>
      <c r="L361" s="51"/>
      <c r="M361" s="51"/>
      <c r="N361" s="51"/>
    </row>
    <row r="362" spans="1:14" s="50" customFormat="1" x14ac:dyDescent="0.3">
      <c r="A362" s="51"/>
      <c r="B362" s="51"/>
      <c r="C362" s="51"/>
      <c r="D362" s="51"/>
      <c r="E362" s="51"/>
      <c r="F362" s="51"/>
      <c r="G362" s="51"/>
      <c r="H362" s="51"/>
      <c r="I362" s="51"/>
      <c r="J362" s="51"/>
      <c r="K362" s="51"/>
      <c r="L362" s="51"/>
      <c r="M362" s="51"/>
      <c r="N362" s="51"/>
    </row>
    <row r="363" spans="1:14" s="50" customFormat="1" x14ac:dyDescent="0.3">
      <c r="A363" s="51"/>
      <c r="B363" s="51"/>
      <c r="C363" s="51"/>
      <c r="D363" s="51"/>
      <c r="E363" s="51"/>
      <c r="F363" s="51"/>
      <c r="G363" s="51"/>
      <c r="H363" s="51"/>
      <c r="I363" s="51"/>
      <c r="J363" s="51"/>
      <c r="K363" s="51"/>
      <c r="L363" s="51"/>
      <c r="M363" s="51"/>
      <c r="N363" s="51"/>
    </row>
    <row r="364" spans="1:14" s="50" customFormat="1" x14ac:dyDescent="0.3">
      <c r="A364" s="51"/>
      <c r="B364" s="51"/>
      <c r="C364" s="51"/>
      <c r="D364" s="51"/>
      <c r="E364" s="51"/>
      <c r="F364" s="51"/>
      <c r="G364" s="51"/>
      <c r="H364" s="51"/>
      <c r="I364" s="51"/>
      <c r="J364" s="51"/>
      <c r="K364" s="51"/>
      <c r="L364" s="51"/>
      <c r="M364" s="51"/>
      <c r="N364" s="51"/>
    </row>
    <row r="365" spans="1:14" s="50" customFormat="1" x14ac:dyDescent="0.3">
      <c r="A365" s="51"/>
      <c r="B365" s="51"/>
      <c r="C365" s="51"/>
      <c r="D365" s="51"/>
      <c r="E365" s="51"/>
      <c r="F365" s="51"/>
      <c r="G365" s="51"/>
      <c r="H365" s="51"/>
      <c r="I365" s="51"/>
      <c r="J365" s="51"/>
      <c r="K365" s="51"/>
      <c r="L365" s="51"/>
      <c r="M365" s="51"/>
      <c r="N365" s="51"/>
    </row>
    <row r="366" spans="1:14" s="50" customFormat="1" x14ac:dyDescent="0.3">
      <c r="A366" s="51"/>
      <c r="B366" s="51"/>
      <c r="C366" s="51"/>
      <c r="D366" s="51"/>
      <c r="E366" s="51"/>
      <c r="F366" s="51"/>
      <c r="G366" s="51"/>
      <c r="H366" s="51"/>
      <c r="I366" s="51"/>
      <c r="J366" s="51"/>
      <c r="K366" s="51"/>
      <c r="L366" s="51"/>
      <c r="M366" s="51"/>
      <c r="N366" s="51"/>
    </row>
    <row r="367" spans="1:14" s="50" customFormat="1" x14ac:dyDescent="0.3">
      <c r="A367" s="51"/>
      <c r="B367" s="51"/>
      <c r="C367" s="51"/>
      <c r="D367" s="51"/>
      <c r="E367" s="51"/>
      <c r="F367" s="51"/>
      <c r="G367" s="51"/>
      <c r="H367" s="51"/>
      <c r="I367" s="51"/>
      <c r="J367" s="51"/>
      <c r="K367" s="51"/>
      <c r="L367" s="51"/>
      <c r="M367" s="51"/>
      <c r="N367" s="51"/>
    </row>
    <row r="368" spans="1:14" s="50" customFormat="1" x14ac:dyDescent="0.3">
      <c r="A368" s="51"/>
      <c r="B368" s="51"/>
      <c r="C368" s="51"/>
      <c r="D368" s="51"/>
      <c r="E368" s="51"/>
      <c r="F368" s="51"/>
      <c r="G368" s="51"/>
      <c r="H368" s="51"/>
      <c r="I368" s="51"/>
      <c r="J368" s="51"/>
      <c r="K368" s="51"/>
      <c r="L368" s="51"/>
      <c r="M368" s="51"/>
      <c r="N368" s="51"/>
    </row>
    <row r="369" spans="1:14" s="50" customFormat="1" x14ac:dyDescent="0.3">
      <c r="A369" s="51"/>
      <c r="B369" s="51"/>
      <c r="C369" s="51"/>
      <c r="D369" s="51"/>
      <c r="E369" s="51"/>
      <c r="F369" s="51"/>
      <c r="G369" s="51"/>
      <c r="H369" s="51"/>
      <c r="I369" s="51"/>
      <c r="J369" s="51"/>
      <c r="K369" s="51"/>
      <c r="L369" s="51"/>
      <c r="M369" s="51"/>
      <c r="N369" s="51"/>
    </row>
    <row r="370" spans="1:14" s="50" customFormat="1" x14ac:dyDescent="0.3">
      <c r="A370" s="51"/>
      <c r="B370" s="51"/>
      <c r="C370" s="51"/>
      <c r="D370" s="51"/>
      <c r="E370" s="51"/>
      <c r="F370" s="51"/>
      <c r="G370" s="51"/>
      <c r="H370" s="51"/>
      <c r="I370" s="51"/>
      <c r="J370" s="51"/>
      <c r="K370" s="51"/>
      <c r="L370" s="51"/>
      <c r="M370" s="51"/>
      <c r="N370" s="51"/>
    </row>
    <row r="371" spans="1:14" s="50" customFormat="1" x14ac:dyDescent="0.3">
      <c r="A371" s="51"/>
      <c r="B371" s="51"/>
      <c r="C371" s="51"/>
      <c r="D371" s="51"/>
      <c r="E371" s="51"/>
      <c r="F371" s="51"/>
      <c r="G371" s="51"/>
      <c r="H371" s="51"/>
      <c r="I371" s="51"/>
      <c r="J371" s="51"/>
      <c r="K371" s="51"/>
      <c r="L371" s="51"/>
      <c r="M371" s="51"/>
      <c r="N371" s="51"/>
    </row>
    <row r="372" spans="1:14" s="50" customFormat="1" x14ac:dyDescent="0.3">
      <c r="A372" s="51"/>
      <c r="B372" s="51"/>
      <c r="C372" s="51"/>
      <c r="D372" s="51"/>
      <c r="E372" s="51"/>
      <c r="F372" s="51"/>
      <c r="G372" s="51"/>
      <c r="H372" s="51"/>
      <c r="I372" s="51"/>
      <c r="J372" s="51"/>
      <c r="K372" s="51"/>
      <c r="L372" s="51"/>
      <c r="M372" s="51"/>
      <c r="N372" s="51"/>
    </row>
    <row r="373" spans="1:14" s="50" customFormat="1" x14ac:dyDescent="0.3">
      <c r="A373" s="51"/>
      <c r="B373" s="51"/>
      <c r="C373" s="51"/>
      <c r="D373" s="51"/>
      <c r="E373" s="51"/>
      <c r="F373" s="51"/>
      <c r="G373" s="51"/>
      <c r="H373" s="51"/>
      <c r="I373" s="51"/>
      <c r="J373" s="51"/>
      <c r="K373" s="51"/>
      <c r="L373" s="51"/>
      <c r="M373" s="51"/>
      <c r="N373" s="51"/>
    </row>
    <row r="374" spans="1:14" s="50" customFormat="1" x14ac:dyDescent="0.3">
      <c r="A374" s="51"/>
      <c r="B374" s="51"/>
      <c r="C374" s="51"/>
      <c r="D374" s="51"/>
      <c r="E374" s="51"/>
      <c r="F374" s="51"/>
      <c r="G374" s="51"/>
      <c r="H374" s="51"/>
      <c r="I374" s="51"/>
      <c r="J374" s="51"/>
      <c r="K374" s="51"/>
      <c r="L374" s="51"/>
      <c r="M374" s="51"/>
      <c r="N374" s="51"/>
    </row>
    <row r="375" spans="1:14" s="50" customFormat="1" x14ac:dyDescent="0.3">
      <c r="A375" s="51"/>
      <c r="B375" s="51"/>
      <c r="C375" s="51"/>
      <c r="D375" s="51"/>
      <c r="E375" s="51"/>
      <c r="F375" s="51"/>
      <c r="G375" s="51"/>
      <c r="H375" s="51"/>
      <c r="I375" s="51"/>
      <c r="J375" s="51"/>
      <c r="K375" s="51"/>
      <c r="L375" s="51"/>
      <c r="M375" s="51"/>
      <c r="N375" s="51"/>
    </row>
    <row r="376" spans="1:14" s="50" customFormat="1" x14ac:dyDescent="0.3">
      <c r="A376" s="51"/>
      <c r="B376" s="51"/>
      <c r="C376" s="51"/>
      <c r="D376" s="51"/>
      <c r="E376" s="51"/>
      <c r="F376" s="51"/>
      <c r="G376" s="51"/>
      <c r="H376" s="51"/>
      <c r="I376" s="51"/>
      <c r="J376" s="51"/>
      <c r="K376" s="51"/>
      <c r="L376" s="51"/>
      <c r="M376" s="51"/>
      <c r="N376" s="51"/>
    </row>
    <row r="377" spans="1:14" s="50" customFormat="1" x14ac:dyDescent="0.3">
      <c r="A377" s="51"/>
      <c r="B377" s="51"/>
      <c r="C377" s="51"/>
      <c r="D377" s="51"/>
      <c r="E377" s="51"/>
      <c r="F377" s="51"/>
      <c r="G377" s="51"/>
      <c r="H377" s="51"/>
      <c r="I377" s="51"/>
      <c r="J377" s="51"/>
      <c r="K377" s="51"/>
      <c r="L377" s="51"/>
      <c r="M377" s="51"/>
      <c r="N377" s="51"/>
    </row>
    <row r="378" spans="1:14" s="50" customFormat="1" x14ac:dyDescent="0.3">
      <c r="A378" s="51"/>
      <c r="B378" s="51"/>
      <c r="C378" s="51"/>
      <c r="D378" s="51"/>
      <c r="E378" s="51"/>
      <c r="F378" s="51"/>
      <c r="G378" s="51"/>
      <c r="H378" s="51"/>
      <c r="I378" s="51"/>
      <c r="J378" s="51"/>
      <c r="K378" s="51"/>
      <c r="L378" s="51"/>
      <c r="M378" s="51"/>
      <c r="N378" s="51"/>
    </row>
    <row r="379" spans="1:14" s="50" customFormat="1" x14ac:dyDescent="0.3">
      <c r="A379" s="51"/>
      <c r="B379" s="51"/>
      <c r="C379" s="51"/>
      <c r="D379" s="51"/>
      <c r="E379" s="51"/>
      <c r="F379" s="51"/>
      <c r="G379" s="51"/>
      <c r="H379" s="51"/>
      <c r="I379" s="51"/>
      <c r="J379" s="51"/>
      <c r="K379" s="51"/>
      <c r="L379" s="51"/>
      <c r="M379" s="51"/>
      <c r="N379" s="51"/>
    </row>
    <row r="380" spans="1:14" s="50" customFormat="1" x14ac:dyDescent="0.3">
      <c r="A380" s="51"/>
      <c r="B380" s="51"/>
      <c r="C380" s="51"/>
      <c r="D380" s="51"/>
      <c r="E380" s="51"/>
      <c r="F380" s="51"/>
      <c r="G380" s="51"/>
      <c r="H380" s="51"/>
      <c r="I380" s="51"/>
      <c r="J380" s="51"/>
      <c r="K380" s="51"/>
      <c r="L380" s="51"/>
      <c r="M380" s="51"/>
      <c r="N380" s="51"/>
    </row>
    <row r="381" spans="1:14" s="50" customFormat="1" x14ac:dyDescent="0.3">
      <c r="A381" s="51"/>
      <c r="B381" s="51"/>
      <c r="C381" s="51"/>
      <c r="D381" s="51"/>
      <c r="E381" s="51"/>
      <c r="F381" s="51"/>
      <c r="G381" s="51"/>
      <c r="H381" s="51"/>
      <c r="I381" s="51"/>
      <c r="J381" s="51"/>
      <c r="K381" s="51"/>
      <c r="L381" s="51"/>
      <c r="M381" s="51"/>
      <c r="N381" s="51"/>
    </row>
    <row r="382" spans="1:14" s="50" customFormat="1" x14ac:dyDescent="0.3">
      <c r="A382" s="51"/>
      <c r="B382" s="51"/>
      <c r="C382" s="51"/>
      <c r="D382" s="51"/>
      <c r="E382" s="51"/>
      <c r="F382" s="51"/>
      <c r="G382" s="51"/>
      <c r="H382" s="51"/>
      <c r="I382" s="51"/>
      <c r="J382" s="51"/>
      <c r="K382" s="51"/>
      <c r="L382" s="51"/>
      <c r="M382" s="51"/>
      <c r="N382" s="51"/>
    </row>
    <row r="383" spans="1:14" s="50" customFormat="1" x14ac:dyDescent="0.3">
      <c r="A383" s="51"/>
      <c r="B383" s="51"/>
      <c r="C383" s="51"/>
      <c r="D383" s="51"/>
      <c r="E383" s="51"/>
      <c r="F383" s="51"/>
      <c r="G383" s="51"/>
      <c r="H383" s="51"/>
      <c r="I383" s="51"/>
      <c r="J383" s="51"/>
      <c r="K383" s="51"/>
      <c r="L383" s="51"/>
      <c r="M383" s="51"/>
      <c r="N383" s="51"/>
    </row>
    <row r="384" spans="1:14" s="50" customFormat="1" x14ac:dyDescent="0.3">
      <c r="A384" s="51"/>
      <c r="B384" s="51"/>
      <c r="C384" s="51"/>
      <c r="D384" s="51"/>
      <c r="E384" s="51"/>
      <c r="F384" s="51"/>
      <c r="G384" s="51"/>
      <c r="H384" s="51"/>
      <c r="I384" s="51"/>
      <c r="J384" s="51"/>
      <c r="K384" s="51"/>
      <c r="L384" s="51"/>
      <c r="M384" s="51"/>
      <c r="N384" s="51"/>
    </row>
    <row r="385" spans="1:14" s="50" customFormat="1" x14ac:dyDescent="0.3">
      <c r="A385" s="51"/>
      <c r="B385" s="51"/>
      <c r="C385" s="51"/>
      <c r="D385" s="51"/>
      <c r="E385" s="51"/>
      <c r="F385" s="51"/>
      <c r="G385" s="51"/>
      <c r="H385" s="51"/>
      <c r="I385" s="51"/>
      <c r="J385" s="51"/>
      <c r="K385" s="51"/>
      <c r="L385" s="51"/>
      <c r="M385" s="51"/>
      <c r="N385" s="51"/>
    </row>
    <row r="386" spans="1:14" s="50" customFormat="1" x14ac:dyDescent="0.3">
      <c r="A386" s="51"/>
      <c r="B386" s="51"/>
      <c r="C386" s="51"/>
      <c r="D386" s="51"/>
      <c r="E386" s="51"/>
      <c r="F386" s="51"/>
      <c r="G386" s="51"/>
      <c r="H386" s="51"/>
      <c r="I386" s="51"/>
      <c r="J386" s="51"/>
      <c r="K386" s="51"/>
      <c r="L386" s="51"/>
      <c r="M386" s="51"/>
      <c r="N386" s="51"/>
    </row>
    <row r="387" spans="1:14" s="50" customFormat="1" x14ac:dyDescent="0.3">
      <c r="A387" s="51"/>
      <c r="B387" s="51"/>
      <c r="C387" s="51"/>
      <c r="D387" s="51"/>
      <c r="E387" s="51"/>
      <c r="F387" s="51"/>
      <c r="G387" s="51"/>
      <c r="H387" s="51"/>
      <c r="I387" s="51"/>
      <c r="J387" s="51"/>
      <c r="K387" s="51"/>
      <c r="L387" s="51"/>
      <c r="M387" s="51"/>
      <c r="N387" s="51"/>
    </row>
    <row r="388" spans="1:14" s="50" customFormat="1" x14ac:dyDescent="0.3">
      <c r="A388" s="51"/>
      <c r="B388" s="51"/>
      <c r="C388" s="51"/>
      <c r="D388" s="51"/>
      <c r="E388" s="51"/>
      <c r="F388" s="51"/>
      <c r="G388" s="51"/>
      <c r="H388" s="51"/>
      <c r="I388" s="51"/>
      <c r="J388" s="51"/>
      <c r="K388" s="51"/>
      <c r="L388" s="51"/>
      <c r="M388" s="51"/>
      <c r="N388" s="51"/>
    </row>
    <row r="389" spans="1:14" s="50" customFormat="1" x14ac:dyDescent="0.3">
      <c r="A389" s="51"/>
      <c r="B389" s="51"/>
      <c r="C389" s="51"/>
      <c r="D389" s="51"/>
      <c r="E389" s="51"/>
      <c r="F389" s="51"/>
      <c r="G389" s="51"/>
      <c r="H389" s="51"/>
      <c r="I389" s="51"/>
      <c r="J389" s="51"/>
      <c r="K389" s="51"/>
      <c r="L389" s="51"/>
      <c r="M389" s="51"/>
      <c r="N389" s="51"/>
    </row>
    <row r="390" spans="1:14" s="50" customFormat="1" x14ac:dyDescent="0.3">
      <c r="A390" s="51"/>
      <c r="B390" s="51"/>
      <c r="C390" s="51"/>
      <c r="D390" s="51"/>
      <c r="E390" s="51"/>
      <c r="F390" s="51"/>
      <c r="G390" s="51"/>
      <c r="H390" s="51"/>
      <c r="I390" s="51"/>
      <c r="J390" s="51"/>
      <c r="K390" s="51"/>
      <c r="L390" s="51"/>
      <c r="M390" s="51"/>
      <c r="N390" s="51"/>
    </row>
    <row r="391" spans="1:14" s="50" customFormat="1" x14ac:dyDescent="0.3">
      <c r="A391" s="51"/>
      <c r="B391" s="51"/>
      <c r="C391" s="51"/>
      <c r="D391" s="51"/>
      <c r="E391" s="51"/>
      <c r="F391" s="51"/>
      <c r="G391" s="51"/>
      <c r="H391" s="51"/>
      <c r="I391" s="51"/>
      <c r="J391" s="51"/>
      <c r="K391" s="51"/>
      <c r="L391" s="51"/>
      <c r="M391" s="51"/>
      <c r="N391" s="51"/>
    </row>
    <row r="392" spans="1:14" s="50" customFormat="1" x14ac:dyDescent="0.3">
      <c r="A392" s="51"/>
      <c r="B392" s="51"/>
      <c r="C392" s="51"/>
      <c r="D392" s="51"/>
      <c r="E392" s="51"/>
      <c r="F392" s="51"/>
      <c r="G392" s="51"/>
      <c r="H392" s="51"/>
      <c r="I392" s="51"/>
      <c r="J392" s="51"/>
      <c r="K392" s="51"/>
      <c r="L392" s="51"/>
      <c r="M392" s="51"/>
      <c r="N392" s="51"/>
    </row>
    <row r="393" spans="1:14" s="50" customFormat="1" x14ac:dyDescent="0.3">
      <c r="A393" s="51"/>
      <c r="B393" s="51"/>
      <c r="C393" s="51"/>
      <c r="D393" s="51"/>
      <c r="E393" s="51"/>
      <c r="F393" s="51"/>
      <c r="G393" s="51"/>
      <c r="H393" s="51"/>
      <c r="I393" s="51"/>
      <c r="J393" s="51"/>
      <c r="K393" s="51"/>
      <c r="L393" s="51"/>
      <c r="M393" s="51"/>
      <c r="N393" s="51"/>
    </row>
    <row r="394" spans="1:14" s="50" customFormat="1" x14ac:dyDescent="0.3">
      <c r="A394" s="51"/>
      <c r="B394" s="51"/>
      <c r="C394" s="51"/>
      <c r="D394" s="51"/>
      <c r="E394" s="51"/>
      <c r="F394" s="51"/>
      <c r="G394" s="51"/>
      <c r="H394" s="51"/>
      <c r="I394" s="51"/>
      <c r="J394" s="51"/>
      <c r="K394" s="51"/>
      <c r="L394" s="51"/>
      <c r="M394" s="51"/>
      <c r="N394" s="51"/>
    </row>
    <row r="395" spans="1:14" s="50" customFormat="1" x14ac:dyDescent="0.3">
      <c r="A395" s="51"/>
      <c r="B395" s="51"/>
      <c r="C395" s="51"/>
      <c r="D395" s="51"/>
      <c r="E395" s="51"/>
      <c r="F395" s="51"/>
      <c r="G395" s="51"/>
      <c r="H395" s="51"/>
      <c r="I395" s="51"/>
      <c r="J395" s="51"/>
      <c r="K395" s="51"/>
      <c r="L395" s="51"/>
      <c r="M395" s="51"/>
      <c r="N395" s="51"/>
    </row>
    <row r="396" spans="1:14" s="50" customFormat="1" x14ac:dyDescent="0.3">
      <c r="A396" s="51"/>
      <c r="B396" s="51"/>
      <c r="C396" s="51"/>
      <c r="D396" s="51"/>
      <c r="E396" s="51"/>
      <c r="F396" s="51"/>
      <c r="G396" s="51"/>
      <c r="H396" s="51"/>
      <c r="I396" s="51"/>
      <c r="J396" s="51"/>
      <c r="K396" s="51"/>
      <c r="L396" s="51"/>
      <c r="M396" s="51"/>
      <c r="N396" s="51"/>
    </row>
    <row r="397" spans="1:14" s="50" customFormat="1" x14ac:dyDescent="0.3">
      <c r="A397" s="51"/>
      <c r="B397" s="51"/>
      <c r="C397" s="51"/>
      <c r="D397" s="51"/>
      <c r="E397" s="51"/>
      <c r="F397" s="51"/>
      <c r="G397" s="51"/>
      <c r="H397" s="51"/>
      <c r="I397" s="51"/>
      <c r="J397" s="51"/>
      <c r="K397" s="51"/>
      <c r="L397" s="51"/>
      <c r="M397" s="51"/>
      <c r="N397" s="51"/>
    </row>
    <row r="398" spans="1:14" s="50" customFormat="1" x14ac:dyDescent="0.3">
      <c r="A398" s="51"/>
      <c r="B398" s="51"/>
      <c r="C398" s="51"/>
      <c r="D398" s="51"/>
      <c r="E398" s="51"/>
      <c r="F398" s="51"/>
      <c r="G398" s="51"/>
      <c r="H398" s="51"/>
      <c r="I398" s="51"/>
      <c r="J398" s="51"/>
      <c r="K398" s="51"/>
      <c r="L398" s="51"/>
      <c r="M398" s="51"/>
      <c r="N398" s="51"/>
    </row>
    <row r="399" spans="1:14" s="50" customFormat="1" x14ac:dyDescent="0.3">
      <c r="A399" s="51"/>
      <c r="B399" s="51"/>
      <c r="C399" s="51"/>
      <c r="D399" s="51"/>
      <c r="E399" s="51"/>
      <c r="F399" s="51"/>
      <c r="G399" s="51"/>
      <c r="H399" s="51"/>
      <c r="I399" s="51"/>
      <c r="J399" s="51"/>
      <c r="K399" s="51"/>
      <c r="L399" s="51"/>
      <c r="M399" s="51"/>
      <c r="N399" s="51"/>
    </row>
    <row r="400" spans="1:14" s="50" customFormat="1" x14ac:dyDescent="0.3">
      <c r="A400" s="51"/>
      <c r="B400" s="51"/>
      <c r="C400" s="51"/>
      <c r="D400" s="51"/>
      <c r="E400" s="51"/>
      <c r="F400" s="51"/>
      <c r="G400" s="51"/>
      <c r="H400" s="51"/>
      <c r="I400" s="51"/>
      <c r="J400" s="51"/>
      <c r="K400" s="51"/>
      <c r="L400" s="51"/>
      <c r="M400" s="51"/>
      <c r="N400" s="51"/>
    </row>
    <row r="401" spans="1:14" s="50" customFormat="1" x14ac:dyDescent="0.3">
      <c r="A401" s="51"/>
      <c r="B401" s="51"/>
      <c r="C401" s="51"/>
      <c r="D401" s="51"/>
      <c r="E401" s="51"/>
      <c r="F401" s="51"/>
      <c r="G401" s="51"/>
      <c r="H401" s="51"/>
      <c r="I401" s="51"/>
      <c r="J401" s="51"/>
      <c r="K401" s="51"/>
      <c r="L401" s="51"/>
      <c r="M401" s="51"/>
      <c r="N401" s="51"/>
    </row>
    <row r="402" spans="1:14" s="50" customFormat="1" x14ac:dyDescent="0.3">
      <c r="A402" s="51"/>
      <c r="B402" s="51"/>
      <c r="C402" s="51"/>
      <c r="D402" s="51"/>
      <c r="E402" s="51"/>
      <c r="F402" s="51"/>
      <c r="G402" s="51"/>
      <c r="H402" s="51"/>
      <c r="I402" s="51"/>
      <c r="J402" s="51"/>
      <c r="K402" s="51"/>
      <c r="L402" s="51"/>
      <c r="M402" s="51"/>
      <c r="N402" s="51"/>
    </row>
    <row r="403" spans="1:14" s="50" customFormat="1" x14ac:dyDescent="0.3">
      <c r="A403" s="51"/>
      <c r="B403" s="51"/>
      <c r="C403" s="51"/>
      <c r="D403" s="51"/>
      <c r="E403" s="51"/>
      <c r="F403" s="51"/>
      <c r="G403" s="51"/>
      <c r="H403" s="51"/>
      <c r="I403" s="51"/>
      <c r="J403" s="51"/>
      <c r="K403" s="51"/>
      <c r="L403" s="51"/>
      <c r="M403" s="51"/>
      <c r="N403" s="51"/>
    </row>
    <row r="404" spans="1:14" s="50" customFormat="1" x14ac:dyDescent="0.3">
      <c r="A404" s="51"/>
      <c r="B404" s="51"/>
      <c r="C404" s="51"/>
      <c r="D404" s="51"/>
      <c r="E404" s="51"/>
      <c r="F404" s="51"/>
      <c r="G404" s="51"/>
      <c r="H404" s="51"/>
      <c r="I404" s="51"/>
      <c r="J404" s="51"/>
      <c r="K404" s="51"/>
      <c r="L404" s="51"/>
      <c r="M404" s="51"/>
      <c r="N404" s="51"/>
    </row>
    <row r="405" spans="1:14" s="50" customFormat="1" x14ac:dyDescent="0.3">
      <c r="A405" s="51"/>
      <c r="B405" s="51"/>
      <c r="C405" s="51"/>
      <c r="D405" s="51"/>
      <c r="E405" s="51"/>
      <c r="F405" s="51"/>
      <c r="G405" s="51"/>
      <c r="H405" s="51"/>
      <c r="I405" s="51"/>
      <c r="J405" s="51"/>
      <c r="K405" s="51"/>
      <c r="L405" s="51"/>
      <c r="M405" s="51"/>
      <c r="N405" s="51"/>
    </row>
    <row r="406" spans="1:14" s="50" customFormat="1" x14ac:dyDescent="0.3">
      <c r="A406" s="51"/>
      <c r="B406" s="51"/>
      <c r="C406" s="51"/>
      <c r="D406" s="51"/>
      <c r="E406" s="51"/>
      <c r="F406" s="51"/>
      <c r="G406" s="51"/>
      <c r="H406" s="51"/>
      <c r="I406" s="51"/>
      <c r="J406" s="51"/>
      <c r="K406" s="51"/>
      <c r="L406" s="51"/>
      <c r="M406" s="51"/>
      <c r="N406" s="51"/>
    </row>
    <row r="407" spans="1:14" s="50" customFormat="1" x14ac:dyDescent="0.3">
      <c r="A407" s="51"/>
      <c r="B407" s="51"/>
      <c r="C407" s="51"/>
      <c r="D407" s="51"/>
      <c r="E407" s="51"/>
      <c r="F407" s="51"/>
      <c r="G407" s="51"/>
      <c r="H407" s="51"/>
      <c r="I407" s="51"/>
      <c r="J407" s="51"/>
      <c r="K407" s="51"/>
      <c r="L407" s="51"/>
      <c r="M407" s="51"/>
      <c r="N407" s="51"/>
    </row>
    <row r="408" spans="1:14" s="50" customFormat="1" x14ac:dyDescent="0.3">
      <c r="A408" s="51"/>
      <c r="B408" s="51"/>
      <c r="C408" s="51"/>
      <c r="D408" s="51"/>
      <c r="E408" s="51"/>
      <c r="F408" s="51"/>
      <c r="G408" s="51"/>
      <c r="H408" s="51"/>
      <c r="I408" s="51"/>
      <c r="J408" s="51"/>
      <c r="K408" s="51"/>
      <c r="L408" s="51"/>
      <c r="M408" s="51"/>
      <c r="N408" s="51"/>
    </row>
    <row r="409" spans="1:14" s="50" customFormat="1" x14ac:dyDescent="0.3">
      <c r="A409" s="51"/>
      <c r="B409" s="51"/>
      <c r="C409" s="51"/>
      <c r="D409" s="51"/>
      <c r="E409" s="51"/>
      <c r="F409" s="51"/>
      <c r="G409" s="51"/>
      <c r="H409" s="51"/>
      <c r="I409" s="51"/>
      <c r="J409" s="51"/>
      <c r="K409" s="51"/>
      <c r="L409" s="51"/>
      <c r="M409" s="51"/>
      <c r="N409" s="51"/>
    </row>
    <row r="410" spans="1:14" s="50" customFormat="1" x14ac:dyDescent="0.3">
      <c r="A410" s="51"/>
      <c r="B410" s="51"/>
      <c r="C410" s="51"/>
      <c r="D410" s="51"/>
      <c r="E410" s="51"/>
      <c r="F410" s="51"/>
      <c r="G410" s="51"/>
      <c r="H410" s="51"/>
      <c r="I410" s="51"/>
      <c r="J410" s="51"/>
      <c r="K410" s="51"/>
      <c r="L410" s="51"/>
      <c r="M410" s="51"/>
      <c r="N410" s="51"/>
    </row>
    <row r="411" spans="1:14" s="50" customFormat="1" x14ac:dyDescent="0.3">
      <c r="A411" s="51"/>
      <c r="B411" s="51"/>
      <c r="C411" s="51"/>
      <c r="D411" s="51"/>
      <c r="E411" s="51"/>
      <c r="F411" s="51"/>
      <c r="G411" s="51"/>
      <c r="H411" s="51"/>
      <c r="I411" s="51"/>
      <c r="J411" s="51"/>
      <c r="K411" s="51"/>
      <c r="L411" s="51"/>
      <c r="M411" s="51"/>
      <c r="N411" s="51"/>
    </row>
    <row r="412" spans="1:14" s="50" customFormat="1" x14ac:dyDescent="0.3">
      <c r="A412" s="51"/>
      <c r="B412" s="51"/>
      <c r="C412" s="51"/>
      <c r="D412" s="51"/>
      <c r="E412" s="51"/>
      <c r="F412" s="51"/>
      <c r="G412" s="51"/>
      <c r="H412" s="51"/>
      <c r="I412" s="51"/>
      <c r="J412" s="51"/>
      <c r="K412" s="51"/>
      <c r="L412" s="51"/>
      <c r="M412" s="51"/>
      <c r="N412" s="51"/>
    </row>
    <row r="413" spans="1:14" s="50" customFormat="1" x14ac:dyDescent="0.3">
      <c r="A413" s="51"/>
      <c r="B413" s="51"/>
      <c r="C413" s="51"/>
      <c r="D413" s="51"/>
      <c r="E413" s="51"/>
      <c r="F413" s="51"/>
      <c r="G413" s="51"/>
      <c r="H413" s="51"/>
      <c r="I413" s="51"/>
      <c r="J413" s="51"/>
      <c r="K413" s="51"/>
      <c r="L413" s="51"/>
      <c r="M413" s="51"/>
      <c r="N413" s="51"/>
    </row>
    <row r="414" spans="1:14" s="50" customFormat="1" x14ac:dyDescent="0.3">
      <c r="A414" s="51"/>
      <c r="B414" s="51"/>
      <c r="C414" s="51"/>
      <c r="D414" s="51"/>
      <c r="E414" s="51"/>
      <c r="F414" s="51"/>
      <c r="G414" s="51"/>
      <c r="H414" s="51"/>
      <c r="I414" s="51"/>
      <c r="J414" s="51"/>
      <c r="K414" s="51"/>
      <c r="L414" s="51"/>
      <c r="M414" s="51"/>
      <c r="N414" s="51"/>
    </row>
    <row r="415" spans="1:14" s="50" customFormat="1" x14ac:dyDescent="0.3">
      <c r="A415" s="51"/>
      <c r="B415" s="51"/>
      <c r="C415" s="51"/>
      <c r="D415" s="51"/>
      <c r="E415" s="51"/>
      <c r="F415" s="51"/>
      <c r="G415" s="51"/>
      <c r="H415" s="51"/>
      <c r="I415" s="51"/>
      <c r="J415" s="51"/>
      <c r="K415" s="51"/>
      <c r="L415" s="51"/>
      <c r="M415" s="51"/>
      <c r="N415" s="51"/>
    </row>
    <row r="416" spans="1:14" s="50" customFormat="1" x14ac:dyDescent="0.3">
      <c r="A416" s="51"/>
      <c r="B416" s="51"/>
      <c r="C416" s="51"/>
      <c r="D416" s="51"/>
      <c r="E416" s="51"/>
      <c r="F416" s="51"/>
      <c r="G416" s="51"/>
      <c r="H416" s="51"/>
      <c r="I416" s="51"/>
      <c r="J416" s="51"/>
      <c r="K416" s="51"/>
      <c r="L416" s="51"/>
      <c r="M416" s="51"/>
      <c r="N416" s="51"/>
    </row>
    <row r="417" spans="1:14" s="50" customFormat="1" x14ac:dyDescent="0.3">
      <c r="A417" s="51"/>
      <c r="B417" s="51"/>
      <c r="C417" s="51"/>
      <c r="D417" s="51"/>
      <c r="E417" s="51"/>
      <c r="F417" s="51"/>
      <c r="G417" s="51"/>
      <c r="H417" s="51"/>
      <c r="I417" s="51"/>
      <c r="J417" s="51"/>
      <c r="K417" s="51"/>
      <c r="L417" s="51"/>
      <c r="M417" s="51"/>
      <c r="N417" s="51"/>
    </row>
    <row r="418" spans="1:14" s="50" customFormat="1" x14ac:dyDescent="0.3">
      <c r="A418" s="51"/>
      <c r="B418" s="51"/>
      <c r="C418" s="51"/>
      <c r="D418" s="51"/>
      <c r="E418" s="51"/>
      <c r="F418" s="51"/>
      <c r="G418" s="51"/>
      <c r="H418" s="51"/>
      <c r="I418" s="51"/>
      <c r="J418" s="51"/>
      <c r="K418" s="51"/>
      <c r="L418" s="51"/>
      <c r="M418" s="51"/>
      <c r="N418" s="51"/>
    </row>
    <row r="419" spans="1:14" s="50" customFormat="1" x14ac:dyDescent="0.3">
      <c r="A419" s="51"/>
      <c r="B419" s="51"/>
      <c r="C419" s="51"/>
      <c r="D419" s="51"/>
      <c r="E419" s="51"/>
      <c r="F419" s="51"/>
      <c r="G419" s="51"/>
      <c r="H419" s="51"/>
      <c r="I419" s="51"/>
      <c r="J419" s="51"/>
      <c r="K419" s="51"/>
      <c r="L419" s="51"/>
      <c r="M419" s="51"/>
      <c r="N419" s="51"/>
    </row>
    <row r="420" spans="1:14" s="50" customFormat="1" x14ac:dyDescent="0.3">
      <c r="A420" s="51"/>
      <c r="B420" s="51"/>
      <c r="C420" s="51"/>
      <c r="D420" s="51"/>
      <c r="E420" s="51"/>
      <c r="F420" s="51"/>
      <c r="G420" s="51"/>
      <c r="H420" s="51"/>
      <c r="I420" s="51"/>
      <c r="J420" s="51"/>
      <c r="K420" s="51"/>
      <c r="L420" s="51"/>
      <c r="M420" s="51"/>
      <c r="N420" s="51"/>
    </row>
    <row r="421" spans="1:14" s="50" customFormat="1" x14ac:dyDescent="0.3">
      <c r="A421" s="51"/>
      <c r="B421" s="51"/>
      <c r="C421" s="51"/>
      <c r="D421" s="51"/>
      <c r="E421" s="51"/>
      <c r="F421" s="51"/>
      <c r="G421" s="51"/>
      <c r="H421" s="51"/>
      <c r="I421" s="51"/>
      <c r="J421" s="51"/>
      <c r="K421" s="51"/>
      <c r="L421" s="51"/>
      <c r="M421" s="51"/>
      <c r="N421" s="51"/>
    </row>
    <row r="422" spans="1:14" s="50" customFormat="1" x14ac:dyDescent="0.3">
      <c r="A422" s="51"/>
      <c r="B422" s="51"/>
      <c r="C422" s="51"/>
      <c r="D422" s="51"/>
      <c r="E422" s="51"/>
      <c r="F422" s="51"/>
      <c r="G422" s="51"/>
      <c r="H422" s="51"/>
      <c r="I422" s="51"/>
      <c r="J422" s="51"/>
      <c r="K422" s="51"/>
      <c r="L422" s="51"/>
      <c r="M422" s="51"/>
      <c r="N422" s="51"/>
    </row>
    <row r="423" spans="1:14" s="50" customFormat="1" x14ac:dyDescent="0.3">
      <c r="A423" s="51"/>
      <c r="B423" s="51"/>
      <c r="C423" s="51"/>
      <c r="D423" s="51"/>
      <c r="E423" s="51"/>
      <c r="F423" s="51"/>
      <c r="G423" s="51"/>
      <c r="H423" s="51"/>
      <c r="I423" s="51"/>
      <c r="J423" s="51"/>
      <c r="K423" s="51"/>
      <c r="L423" s="51"/>
      <c r="M423" s="51"/>
      <c r="N423" s="51"/>
    </row>
    <row r="424" spans="1:14" s="50" customFormat="1" x14ac:dyDescent="0.3">
      <c r="A424" s="51"/>
      <c r="B424" s="51"/>
      <c r="C424" s="51"/>
      <c r="D424" s="51"/>
      <c r="E424" s="51"/>
      <c r="F424" s="51"/>
      <c r="G424" s="51"/>
      <c r="H424" s="51"/>
      <c r="I424" s="51"/>
      <c r="J424" s="51"/>
      <c r="K424" s="51"/>
      <c r="L424" s="51"/>
      <c r="M424" s="51"/>
      <c r="N424" s="51"/>
    </row>
    <row r="425" spans="1:14" s="50" customFormat="1" x14ac:dyDescent="0.3">
      <c r="A425" s="51"/>
      <c r="B425" s="51"/>
      <c r="C425" s="51"/>
      <c r="D425" s="51"/>
      <c r="E425" s="51"/>
      <c r="F425" s="51"/>
      <c r="G425" s="51"/>
      <c r="H425" s="51"/>
      <c r="I425" s="51"/>
      <c r="J425" s="51"/>
      <c r="K425" s="51"/>
      <c r="L425" s="51"/>
      <c r="M425" s="51"/>
      <c r="N425" s="51"/>
    </row>
    <row r="426" spans="1:14" s="50" customFormat="1" x14ac:dyDescent="0.3">
      <c r="A426" s="51"/>
      <c r="B426" s="51"/>
      <c r="C426" s="51"/>
      <c r="D426" s="51"/>
      <c r="E426" s="51"/>
      <c r="F426" s="51"/>
      <c r="G426" s="51"/>
      <c r="H426" s="51"/>
      <c r="I426" s="51"/>
      <c r="J426" s="51"/>
      <c r="K426" s="51"/>
      <c r="L426" s="51"/>
      <c r="M426" s="51"/>
      <c r="N426" s="51"/>
    </row>
    <row r="427" spans="1:14" s="50" customFormat="1" x14ac:dyDescent="0.3">
      <c r="A427" s="51"/>
      <c r="B427" s="51"/>
      <c r="C427" s="51"/>
      <c r="D427" s="51"/>
      <c r="E427" s="51"/>
      <c r="F427" s="51"/>
      <c r="G427" s="51"/>
      <c r="H427" s="51"/>
      <c r="I427" s="51"/>
      <c r="J427" s="51"/>
      <c r="K427" s="51"/>
      <c r="L427" s="51"/>
      <c r="M427" s="51"/>
      <c r="N427" s="51"/>
    </row>
    <row r="428" spans="1:14" s="50" customFormat="1" x14ac:dyDescent="0.3">
      <c r="A428" s="51"/>
      <c r="B428" s="51"/>
      <c r="C428" s="51"/>
      <c r="D428" s="51"/>
      <c r="E428" s="51"/>
      <c r="F428" s="51"/>
      <c r="G428" s="51"/>
      <c r="H428" s="51"/>
      <c r="I428" s="51"/>
      <c r="J428" s="51"/>
      <c r="K428" s="51"/>
      <c r="L428" s="51"/>
      <c r="M428" s="51"/>
      <c r="N428" s="51"/>
    </row>
    <row r="429" spans="1:14" s="50" customFormat="1" x14ac:dyDescent="0.3">
      <c r="A429" s="51"/>
      <c r="B429" s="51"/>
      <c r="C429" s="51"/>
      <c r="D429" s="51"/>
      <c r="E429" s="51"/>
      <c r="F429" s="51"/>
      <c r="G429" s="51"/>
      <c r="H429" s="51"/>
      <c r="I429" s="51"/>
      <c r="J429" s="51"/>
      <c r="K429" s="51"/>
      <c r="L429" s="51"/>
      <c r="M429" s="51"/>
      <c r="N429" s="51"/>
    </row>
    <row r="430" spans="1:14" s="50" customFormat="1" x14ac:dyDescent="0.3">
      <c r="A430" s="51"/>
      <c r="B430" s="51"/>
      <c r="C430" s="51"/>
      <c r="D430" s="51"/>
      <c r="E430" s="51"/>
      <c r="F430" s="51"/>
      <c r="G430" s="51"/>
      <c r="H430" s="51"/>
      <c r="I430" s="51"/>
      <c r="J430" s="51"/>
      <c r="K430" s="51"/>
      <c r="L430" s="51"/>
      <c r="M430" s="51"/>
      <c r="N430" s="51"/>
    </row>
    <row r="431" spans="1:14" s="50" customFormat="1" x14ac:dyDescent="0.3">
      <c r="A431" s="51"/>
      <c r="B431" s="51"/>
      <c r="C431" s="51"/>
      <c r="D431" s="51"/>
      <c r="E431" s="51"/>
      <c r="F431" s="51"/>
      <c r="G431" s="51"/>
      <c r="H431" s="51"/>
      <c r="I431" s="51"/>
      <c r="J431" s="51"/>
      <c r="K431" s="51"/>
      <c r="L431" s="51"/>
      <c r="M431" s="51"/>
      <c r="N431" s="51"/>
    </row>
    <row r="432" spans="1:14" s="50" customFormat="1" x14ac:dyDescent="0.3">
      <c r="A432" s="51"/>
      <c r="B432" s="51"/>
      <c r="C432" s="51"/>
      <c r="D432" s="51"/>
      <c r="E432" s="51"/>
      <c r="F432" s="51"/>
      <c r="G432" s="51"/>
      <c r="H432" s="51"/>
      <c r="I432" s="51"/>
      <c r="J432" s="51"/>
      <c r="K432" s="51"/>
      <c r="L432" s="51"/>
      <c r="M432" s="51"/>
      <c r="N432" s="51"/>
    </row>
    <row r="433" spans="1:14" s="50" customFormat="1" x14ac:dyDescent="0.3">
      <c r="A433" s="51"/>
      <c r="B433" s="51"/>
      <c r="C433" s="51"/>
      <c r="D433" s="51"/>
      <c r="E433" s="51"/>
      <c r="F433" s="51"/>
      <c r="G433" s="51"/>
      <c r="H433" s="51"/>
      <c r="I433" s="51"/>
      <c r="J433" s="51"/>
      <c r="K433" s="51"/>
      <c r="L433" s="51"/>
      <c r="M433" s="51"/>
      <c r="N433" s="51"/>
    </row>
    <row r="434" spans="1:14" s="50" customFormat="1" x14ac:dyDescent="0.3">
      <c r="A434" s="51"/>
      <c r="B434" s="51"/>
      <c r="C434" s="51"/>
      <c r="D434" s="51"/>
      <c r="E434" s="51"/>
      <c r="F434" s="51"/>
      <c r="G434" s="51"/>
      <c r="H434" s="51"/>
      <c r="I434" s="51"/>
      <c r="J434" s="51"/>
      <c r="K434" s="51"/>
      <c r="L434" s="51"/>
      <c r="M434" s="51"/>
      <c r="N434" s="51"/>
    </row>
    <row r="435" spans="1:14" s="50" customFormat="1" x14ac:dyDescent="0.3">
      <c r="A435" s="51"/>
      <c r="B435" s="51"/>
      <c r="C435" s="51"/>
      <c r="D435" s="51"/>
      <c r="E435" s="51"/>
      <c r="F435" s="51"/>
      <c r="G435" s="51"/>
      <c r="H435" s="51"/>
      <c r="I435" s="51"/>
      <c r="J435" s="51"/>
      <c r="K435" s="51"/>
      <c r="L435" s="51"/>
      <c r="M435" s="51"/>
      <c r="N435" s="51"/>
    </row>
    <row r="436" spans="1:14" s="50" customFormat="1" x14ac:dyDescent="0.3">
      <c r="A436" s="51"/>
      <c r="B436" s="51"/>
      <c r="C436" s="51"/>
      <c r="D436" s="51"/>
      <c r="E436" s="51"/>
      <c r="F436" s="51"/>
      <c r="G436" s="51"/>
      <c r="H436" s="51"/>
      <c r="I436" s="51"/>
      <c r="J436" s="51"/>
      <c r="K436" s="51"/>
      <c r="L436" s="51"/>
      <c r="M436" s="51"/>
      <c r="N436" s="51"/>
    </row>
    <row r="437" spans="1:14" s="50" customFormat="1" x14ac:dyDescent="0.3">
      <c r="A437" s="51"/>
      <c r="B437" s="51"/>
      <c r="C437" s="51"/>
      <c r="D437" s="51"/>
      <c r="E437" s="51"/>
      <c r="F437" s="51"/>
      <c r="G437" s="51"/>
      <c r="H437" s="51"/>
      <c r="I437" s="51"/>
      <c r="J437" s="51"/>
      <c r="K437" s="51"/>
      <c r="L437" s="51"/>
      <c r="M437" s="51"/>
      <c r="N437" s="51"/>
    </row>
    <row r="438" spans="1:14" s="50" customFormat="1" x14ac:dyDescent="0.3">
      <c r="A438" s="51"/>
      <c r="B438" s="51"/>
      <c r="C438" s="51"/>
      <c r="D438" s="51"/>
      <c r="E438" s="51"/>
      <c r="F438" s="51"/>
      <c r="G438" s="51"/>
      <c r="H438" s="51"/>
      <c r="I438" s="51"/>
      <c r="J438" s="51"/>
      <c r="K438" s="51"/>
      <c r="L438" s="51"/>
      <c r="M438" s="51"/>
      <c r="N438" s="51"/>
    </row>
    <row r="439" spans="1:14" s="50" customFormat="1" x14ac:dyDescent="0.3">
      <c r="A439" s="51"/>
      <c r="B439" s="51"/>
      <c r="C439" s="51"/>
      <c r="D439" s="51"/>
      <c r="E439" s="51"/>
      <c r="F439" s="51"/>
      <c r="G439" s="51"/>
      <c r="H439" s="51"/>
      <c r="I439" s="51"/>
      <c r="J439" s="51"/>
      <c r="K439" s="51"/>
      <c r="L439" s="51"/>
      <c r="M439" s="51"/>
      <c r="N439" s="51"/>
    </row>
    <row r="440" spans="1:14" s="50" customFormat="1" x14ac:dyDescent="0.3">
      <c r="A440" s="51"/>
      <c r="B440" s="51"/>
      <c r="C440" s="51"/>
      <c r="D440" s="51"/>
      <c r="E440" s="51"/>
      <c r="F440" s="51"/>
      <c r="G440" s="51"/>
      <c r="H440" s="51"/>
      <c r="I440" s="51"/>
      <c r="J440" s="51"/>
      <c r="K440" s="51"/>
      <c r="L440" s="51"/>
      <c r="M440" s="51"/>
      <c r="N440" s="51"/>
    </row>
    <row r="441" spans="1:14" s="50" customFormat="1" x14ac:dyDescent="0.3">
      <c r="A441" s="51"/>
      <c r="B441" s="51"/>
      <c r="C441" s="51"/>
      <c r="D441" s="51"/>
      <c r="E441" s="51"/>
      <c r="F441" s="51"/>
      <c r="G441" s="51"/>
      <c r="H441" s="51"/>
      <c r="I441" s="51"/>
      <c r="J441" s="51"/>
      <c r="K441" s="51"/>
      <c r="L441" s="51"/>
      <c r="M441" s="51"/>
      <c r="N441" s="51"/>
    </row>
    <row r="442" spans="1:14" s="50" customFormat="1" x14ac:dyDescent="0.3">
      <c r="A442" s="51"/>
      <c r="B442" s="51"/>
      <c r="C442" s="51"/>
      <c r="D442" s="51"/>
      <c r="E442" s="51"/>
      <c r="F442" s="51"/>
      <c r="G442" s="51"/>
      <c r="H442" s="51"/>
      <c r="I442" s="51"/>
      <c r="J442" s="51"/>
      <c r="K442" s="51"/>
      <c r="L442" s="51"/>
      <c r="M442" s="51"/>
      <c r="N442" s="51"/>
    </row>
    <row r="443" spans="1:14" s="50" customFormat="1" x14ac:dyDescent="0.3">
      <c r="A443" s="51"/>
      <c r="B443" s="51"/>
      <c r="C443" s="51"/>
      <c r="D443" s="51"/>
      <c r="E443" s="51"/>
      <c r="F443" s="51"/>
      <c r="G443" s="51"/>
      <c r="H443" s="51"/>
      <c r="I443" s="51"/>
      <c r="J443" s="51"/>
      <c r="K443" s="51"/>
      <c r="L443" s="51"/>
      <c r="M443" s="51"/>
      <c r="N443" s="51"/>
    </row>
    <row r="444" spans="1:14" s="50" customFormat="1" x14ac:dyDescent="0.3">
      <c r="A444" s="51"/>
      <c r="B444" s="51"/>
      <c r="C444" s="51"/>
      <c r="D444" s="51"/>
      <c r="E444" s="51"/>
      <c r="F444" s="51"/>
      <c r="G444" s="51"/>
      <c r="H444" s="51"/>
      <c r="I444" s="51"/>
      <c r="J444" s="51"/>
      <c r="K444" s="51"/>
      <c r="L444" s="51"/>
      <c r="M444" s="51"/>
      <c r="N444" s="51"/>
    </row>
    <row r="445" spans="1:14" s="50" customFormat="1" x14ac:dyDescent="0.3">
      <c r="A445" s="51"/>
      <c r="B445" s="51"/>
      <c r="C445" s="51"/>
      <c r="D445" s="51"/>
      <c r="E445" s="51"/>
      <c r="F445" s="51"/>
      <c r="G445" s="51"/>
      <c r="H445" s="51"/>
      <c r="I445" s="51"/>
      <c r="J445" s="51"/>
      <c r="K445" s="51"/>
      <c r="L445" s="51"/>
      <c r="M445" s="51"/>
      <c r="N445" s="51"/>
    </row>
    <row r="446" spans="1:14" s="50" customFormat="1" x14ac:dyDescent="0.3">
      <c r="A446" s="51"/>
      <c r="B446" s="51"/>
      <c r="C446" s="51"/>
      <c r="D446" s="51"/>
      <c r="E446" s="51"/>
      <c r="F446" s="51"/>
      <c r="G446" s="51"/>
      <c r="H446" s="51"/>
      <c r="I446" s="51"/>
      <c r="J446" s="51"/>
      <c r="K446" s="51"/>
      <c r="L446" s="51"/>
      <c r="M446" s="51"/>
      <c r="N446" s="51"/>
    </row>
    <row r="447" spans="1:14" s="50" customFormat="1" x14ac:dyDescent="0.3">
      <c r="A447" s="51"/>
      <c r="B447" s="51"/>
      <c r="C447" s="51"/>
      <c r="D447" s="51"/>
      <c r="E447" s="51"/>
      <c r="F447" s="51"/>
      <c r="G447" s="51"/>
      <c r="H447" s="51"/>
      <c r="I447" s="51"/>
      <c r="J447" s="51"/>
      <c r="K447" s="51"/>
      <c r="L447" s="51"/>
      <c r="M447" s="51"/>
      <c r="N447" s="51"/>
    </row>
    <row r="448" spans="1:14" s="50" customFormat="1" x14ac:dyDescent="0.3">
      <c r="A448" s="51"/>
      <c r="B448" s="51"/>
      <c r="C448" s="51"/>
      <c r="D448" s="51"/>
      <c r="E448" s="51"/>
      <c r="F448" s="51"/>
      <c r="G448" s="51"/>
      <c r="H448" s="51"/>
      <c r="I448" s="51"/>
      <c r="J448" s="51"/>
      <c r="K448" s="51"/>
      <c r="L448" s="51"/>
      <c r="M448" s="51"/>
      <c r="N448" s="51"/>
    </row>
    <row r="449" spans="1:14" s="50" customFormat="1" x14ac:dyDescent="0.3">
      <c r="A449" s="51"/>
      <c r="B449" s="51"/>
      <c r="C449" s="51"/>
      <c r="D449" s="51"/>
      <c r="E449" s="51"/>
      <c r="F449" s="51"/>
      <c r="G449" s="51"/>
      <c r="H449" s="51"/>
      <c r="I449" s="51"/>
      <c r="J449" s="51"/>
      <c r="K449" s="51"/>
      <c r="L449" s="51"/>
      <c r="M449" s="51"/>
      <c r="N449" s="51"/>
    </row>
    <row r="450" spans="1:14" s="50" customFormat="1" x14ac:dyDescent="0.3">
      <c r="A450" s="51"/>
      <c r="B450" s="51"/>
      <c r="C450" s="51"/>
      <c r="D450" s="51"/>
      <c r="E450" s="51"/>
      <c r="F450" s="51"/>
      <c r="G450" s="51"/>
      <c r="H450" s="51"/>
      <c r="I450" s="51"/>
      <c r="J450" s="51"/>
      <c r="K450" s="51"/>
      <c r="L450" s="51"/>
      <c r="M450" s="51"/>
      <c r="N450" s="51"/>
    </row>
    <row r="451" spans="1:14" s="50" customFormat="1" x14ac:dyDescent="0.3">
      <c r="A451" s="51"/>
      <c r="B451" s="51"/>
      <c r="C451" s="51"/>
      <c r="D451" s="51"/>
      <c r="E451" s="51"/>
      <c r="F451" s="51"/>
      <c r="G451" s="51"/>
      <c r="H451" s="51"/>
      <c r="I451" s="51"/>
      <c r="J451" s="51"/>
      <c r="K451" s="51"/>
      <c r="L451" s="51"/>
      <c r="M451" s="51"/>
      <c r="N451" s="51"/>
    </row>
    <row r="452" spans="1:14" s="50" customFormat="1" x14ac:dyDescent="0.3">
      <c r="A452" s="51"/>
      <c r="B452" s="51"/>
      <c r="C452" s="51"/>
      <c r="D452" s="51"/>
      <c r="E452" s="51"/>
      <c r="F452" s="51"/>
      <c r="G452" s="51"/>
      <c r="H452" s="51"/>
      <c r="I452" s="51"/>
      <c r="J452" s="51"/>
      <c r="K452" s="51"/>
      <c r="L452" s="51"/>
      <c r="M452" s="51"/>
      <c r="N452" s="51"/>
    </row>
    <row r="453" spans="1:14" s="50" customFormat="1" x14ac:dyDescent="0.3">
      <c r="A453" s="51"/>
      <c r="B453" s="51"/>
      <c r="C453" s="51"/>
      <c r="D453" s="51"/>
      <c r="E453" s="51"/>
      <c r="F453" s="51"/>
      <c r="G453" s="51"/>
      <c r="H453" s="51"/>
      <c r="I453" s="51"/>
      <c r="J453" s="51"/>
      <c r="K453" s="51"/>
      <c r="L453" s="51"/>
      <c r="M453" s="51"/>
      <c r="N453" s="51"/>
    </row>
    <row r="454" spans="1:14" s="50" customFormat="1" x14ac:dyDescent="0.3">
      <c r="A454" s="51"/>
      <c r="B454" s="51"/>
      <c r="C454" s="51"/>
      <c r="D454" s="51"/>
      <c r="E454" s="51"/>
      <c r="F454" s="51"/>
      <c r="G454" s="51"/>
      <c r="H454" s="51"/>
      <c r="I454" s="51"/>
      <c r="J454" s="51"/>
      <c r="K454" s="51"/>
      <c r="L454" s="51"/>
      <c r="M454" s="51"/>
      <c r="N454" s="51"/>
    </row>
    <row r="455" spans="1:14" s="50" customFormat="1" x14ac:dyDescent="0.3">
      <c r="A455" s="51"/>
      <c r="B455" s="51"/>
      <c r="C455" s="51"/>
      <c r="D455" s="51"/>
      <c r="E455" s="51"/>
      <c r="F455" s="51"/>
      <c r="G455" s="51"/>
      <c r="H455" s="51"/>
      <c r="I455" s="51"/>
      <c r="J455" s="51"/>
      <c r="K455" s="51"/>
      <c r="L455" s="51"/>
      <c r="M455" s="51"/>
      <c r="N455" s="51"/>
    </row>
    <row r="456" spans="1:14" s="50" customFormat="1" x14ac:dyDescent="0.3">
      <c r="A456" s="51"/>
      <c r="B456" s="51"/>
      <c r="C456" s="51"/>
      <c r="D456" s="51"/>
      <c r="E456" s="51"/>
      <c r="F456" s="51"/>
      <c r="G456" s="51"/>
      <c r="H456" s="51"/>
      <c r="I456" s="51"/>
      <c r="J456" s="51"/>
      <c r="K456" s="51"/>
      <c r="L456" s="51"/>
      <c r="M456" s="51"/>
      <c r="N456" s="51"/>
    </row>
    <row r="457" spans="1:14" s="50" customFormat="1" x14ac:dyDescent="0.3">
      <c r="A457" s="51"/>
      <c r="B457" s="51"/>
      <c r="C457" s="51"/>
      <c r="D457" s="51"/>
      <c r="E457" s="51"/>
      <c r="F457" s="51"/>
      <c r="G457" s="51"/>
      <c r="H457" s="51"/>
      <c r="I457" s="51"/>
      <c r="J457" s="51"/>
      <c r="K457" s="51"/>
      <c r="L457" s="51"/>
      <c r="M457" s="51"/>
      <c r="N457" s="51"/>
    </row>
    <row r="458" spans="1:14" s="50" customFormat="1" x14ac:dyDescent="0.3">
      <c r="A458" s="51"/>
      <c r="B458" s="51"/>
      <c r="C458" s="51"/>
      <c r="D458" s="51"/>
      <c r="E458" s="51"/>
      <c r="F458" s="51"/>
      <c r="G458" s="51"/>
      <c r="H458" s="51"/>
      <c r="I458" s="51"/>
      <c r="J458" s="51"/>
      <c r="K458" s="51"/>
      <c r="L458" s="51"/>
      <c r="M458" s="51"/>
      <c r="N458" s="51"/>
    </row>
    <row r="459" spans="1:14" s="50" customFormat="1" x14ac:dyDescent="0.3">
      <c r="A459" s="51"/>
      <c r="B459" s="51"/>
      <c r="C459" s="51"/>
      <c r="D459" s="51"/>
      <c r="E459" s="51"/>
      <c r="F459" s="51"/>
      <c r="G459" s="51"/>
      <c r="H459" s="51"/>
      <c r="I459" s="51"/>
      <c r="J459" s="51"/>
      <c r="K459" s="51"/>
      <c r="L459" s="51"/>
      <c r="M459" s="51"/>
      <c r="N459" s="51"/>
    </row>
    <row r="460" spans="1:14" s="50" customFormat="1" x14ac:dyDescent="0.3">
      <c r="A460" s="51"/>
      <c r="B460" s="51"/>
      <c r="C460" s="51"/>
      <c r="D460" s="51"/>
      <c r="E460" s="51"/>
      <c r="F460" s="51"/>
      <c r="G460" s="51"/>
      <c r="H460" s="51"/>
      <c r="I460" s="51"/>
      <c r="J460" s="51"/>
      <c r="K460" s="51"/>
      <c r="L460" s="51"/>
      <c r="M460" s="51"/>
      <c r="N460" s="51"/>
    </row>
    <row r="461" spans="1:14" s="50" customFormat="1" x14ac:dyDescent="0.3">
      <c r="A461" s="51"/>
      <c r="B461" s="51"/>
      <c r="C461" s="51"/>
      <c r="D461" s="51"/>
      <c r="E461" s="51"/>
      <c r="F461" s="51"/>
      <c r="G461" s="51"/>
      <c r="H461" s="51"/>
      <c r="I461" s="51"/>
      <c r="J461" s="51"/>
      <c r="K461" s="51"/>
      <c r="L461" s="51"/>
      <c r="M461" s="51"/>
      <c r="N461" s="51"/>
    </row>
    <row r="462" spans="1:14" s="50" customFormat="1" x14ac:dyDescent="0.3">
      <c r="A462" s="51"/>
      <c r="B462" s="51"/>
      <c r="C462" s="51"/>
      <c r="D462" s="51"/>
      <c r="E462" s="51"/>
      <c r="F462" s="51"/>
      <c r="G462" s="51"/>
      <c r="H462" s="51"/>
      <c r="I462" s="51"/>
      <c r="J462" s="51"/>
      <c r="K462" s="51"/>
      <c r="L462" s="51"/>
      <c r="M462" s="51"/>
      <c r="N462" s="51"/>
    </row>
    <row r="463" spans="1:14" s="50" customFormat="1" x14ac:dyDescent="0.3">
      <c r="A463" s="51"/>
      <c r="B463" s="51"/>
      <c r="C463" s="51"/>
      <c r="D463" s="51"/>
      <c r="E463" s="51"/>
      <c r="F463" s="51"/>
      <c r="G463" s="51"/>
      <c r="H463" s="51"/>
      <c r="I463" s="51"/>
      <c r="J463" s="51"/>
      <c r="K463" s="51"/>
      <c r="L463" s="51"/>
      <c r="M463" s="51"/>
      <c r="N463" s="51"/>
    </row>
    <row r="464" spans="1:14" s="50" customFormat="1" x14ac:dyDescent="0.3">
      <c r="A464" s="51"/>
      <c r="B464" s="51"/>
      <c r="C464" s="51"/>
      <c r="D464" s="51"/>
      <c r="E464" s="51"/>
      <c r="F464" s="51"/>
      <c r="G464" s="51"/>
      <c r="H464" s="51"/>
      <c r="I464" s="51"/>
      <c r="J464" s="51"/>
      <c r="K464" s="51"/>
      <c r="L464" s="51"/>
      <c r="M464" s="51"/>
      <c r="N464" s="51"/>
    </row>
    <row r="465" spans="1:14" s="50" customFormat="1" x14ac:dyDescent="0.3">
      <c r="A465" s="51"/>
      <c r="B465" s="51"/>
      <c r="C465" s="51"/>
      <c r="D465" s="51"/>
      <c r="E465" s="51"/>
      <c r="F465" s="51"/>
      <c r="G465" s="51"/>
      <c r="H465" s="51"/>
      <c r="I465" s="51"/>
      <c r="J465" s="51"/>
      <c r="K465" s="51"/>
      <c r="L465" s="51"/>
      <c r="M465" s="51"/>
      <c r="N465" s="51"/>
    </row>
    <row r="466" spans="1:14" s="50" customFormat="1" x14ac:dyDescent="0.3">
      <c r="A466" s="51"/>
      <c r="B466" s="51"/>
      <c r="C466" s="51"/>
      <c r="D466" s="51"/>
      <c r="E466" s="51"/>
      <c r="F466" s="51"/>
      <c r="G466" s="51"/>
      <c r="H466" s="51"/>
      <c r="I466" s="51"/>
      <c r="J466" s="51"/>
      <c r="K466" s="51"/>
      <c r="L466" s="51"/>
      <c r="M466" s="51"/>
      <c r="N466" s="51"/>
    </row>
    <row r="467" spans="1:14" s="50" customFormat="1" x14ac:dyDescent="0.3">
      <c r="A467" s="51"/>
      <c r="B467" s="51"/>
      <c r="C467" s="51"/>
      <c r="D467" s="51"/>
      <c r="E467" s="51"/>
      <c r="F467" s="51"/>
      <c r="G467" s="51"/>
      <c r="H467" s="51"/>
      <c r="I467" s="51"/>
      <c r="J467" s="51"/>
      <c r="K467" s="51"/>
      <c r="L467" s="51"/>
      <c r="M467" s="51"/>
      <c r="N467" s="51"/>
    </row>
    <row r="468" spans="1:14" s="50" customFormat="1" x14ac:dyDescent="0.3">
      <c r="A468" s="51"/>
      <c r="B468" s="51"/>
      <c r="C468" s="51"/>
      <c r="D468" s="51"/>
      <c r="E468" s="51"/>
      <c r="F468" s="51"/>
      <c r="G468" s="51"/>
      <c r="H468" s="51"/>
      <c r="I468" s="51"/>
      <c r="J468" s="51"/>
      <c r="K468" s="51"/>
      <c r="L468" s="51"/>
      <c r="M468" s="51"/>
      <c r="N468" s="51"/>
    </row>
    <row r="469" spans="1:14" s="50" customFormat="1" x14ac:dyDescent="0.3">
      <c r="A469" s="51"/>
      <c r="B469" s="51"/>
      <c r="C469" s="51"/>
      <c r="D469" s="51"/>
      <c r="E469" s="51"/>
      <c r="F469" s="51"/>
      <c r="G469" s="51"/>
      <c r="H469" s="51"/>
      <c r="I469" s="51"/>
      <c r="J469" s="51"/>
      <c r="K469" s="51"/>
      <c r="L469" s="51"/>
      <c r="M469" s="51"/>
      <c r="N469" s="51"/>
    </row>
    <row r="470" spans="1:14" s="50" customFormat="1" x14ac:dyDescent="0.3">
      <c r="A470" s="51"/>
      <c r="B470" s="51"/>
      <c r="C470" s="51"/>
      <c r="D470" s="51"/>
      <c r="E470" s="51"/>
      <c r="F470" s="51"/>
      <c r="G470" s="51"/>
      <c r="H470" s="51"/>
      <c r="I470" s="51"/>
      <c r="J470" s="51"/>
      <c r="K470" s="51"/>
      <c r="L470" s="51"/>
      <c r="M470" s="51"/>
      <c r="N470" s="51"/>
    </row>
    <row r="471" spans="1:14" s="50" customFormat="1" x14ac:dyDescent="0.3">
      <c r="A471" s="51"/>
      <c r="B471" s="51"/>
      <c r="C471" s="51"/>
      <c r="D471" s="51"/>
      <c r="E471" s="51"/>
      <c r="F471" s="51"/>
      <c r="G471" s="51"/>
      <c r="H471" s="51"/>
      <c r="I471" s="51"/>
      <c r="J471" s="51"/>
      <c r="K471" s="51"/>
      <c r="L471" s="51"/>
      <c r="M471" s="51"/>
      <c r="N471" s="51"/>
    </row>
    <row r="472" spans="1:14" s="50" customFormat="1" x14ac:dyDescent="0.3">
      <c r="A472" s="51"/>
      <c r="B472" s="51"/>
      <c r="C472" s="51"/>
      <c r="D472" s="51"/>
      <c r="E472" s="51"/>
      <c r="F472" s="51"/>
      <c r="G472" s="51"/>
      <c r="H472" s="51"/>
      <c r="I472" s="51"/>
      <c r="J472" s="51"/>
      <c r="K472" s="51"/>
      <c r="L472" s="51"/>
      <c r="M472" s="51"/>
      <c r="N472" s="51"/>
    </row>
    <row r="473" spans="1:14" s="50" customFormat="1" x14ac:dyDescent="0.3">
      <c r="A473" s="51"/>
      <c r="B473" s="51"/>
      <c r="C473" s="51"/>
      <c r="D473" s="51"/>
      <c r="E473" s="51"/>
      <c r="F473" s="51"/>
      <c r="G473" s="51"/>
      <c r="H473" s="51"/>
      <c r="I473" s="51"/>
      <c r="J473" s="51"/>
      <c r="K473" s="51"/>
      <c r="L473" s="51"/>
      <c r="M473" s="51"/>
      <c r="N473" s="51"/>
    </row>
    <row r="474" spans="1:14" s="50" customFormat="1" x14ac:dyDescent="0.3">
      <c r="A474" s="51"/>
      <c r="B474" s="51"/>
      <c r="C474" s="51"/>
      <c r="D474" s="51"/>
      <c r="E474" s="51"/>
      <c r="F474" s="51"/>
      <c r="G474" s="51"/>
      <c r="H474" s="51"/>
      <c r="I474" s="51"/>
      <c r="J474" s="51"/>
      <c r="K474" s="51"/>
      <c r="L474" s="51"/>
      <c r="M474" s="51"/>
      <c r="N474" s="51"/>
    </row>
    <row r="475" spans="1:14" s="50" customFormat="1" x14ac:dyDescent="0.3">
      <c r="A475" s="51"/>
      <c r="B475" s="51"/>
      <c r="C475" s="51"/>
      <c r="D475" s="51"/>
      <c r="E475" s="51"/>
      <c r="F475" s="51"/>
      <c r="G475" s="51"/>
      <c r="H475" s="51"/>
      <c r="I475" s="51"/>
      <c r="J475" s="51"/>
      <c r="K475" s="51"/>
      <c r="L475" s="51"/>
      <c r="M475" s="51"/>
      <c r="N475" s="51"/>
    </row>
    <row r="476" spans="1:14" s="50" customFormat="1" x14ac:dyDescent="0.3">
      <c r="A476" s="51"/>
      <c r="B476" s="51"/>
      <c r="C476" s="51"/>
      <c r="D476" s="51"/>
      <c r="E476" s="51"/>
      <c r="F476" s="51"/>
      <c r="G476" s="51"/>
      <c r="H476" s="51"/>
      <c r="I476" s="51"/>
      <c r="J476" s="51"/>
      <c r="K476" s="51"/>
      <c r="L476" s="51"/>
      <c r="M476" s="51"/>
      <c r="N476" s="51"/>
    </row>
    <row r="477" spans="1:14" s="50" customFormat="1" x14ac:dyDescent="0.3">
      <c r="A477" s="51"/>
      <c r="B477" s="51"/>
      <c r="C477" s="51"/>
      <c r="D477" s="51"/>
      <c r="E477" s="51"/>
      <c r="F477" s="51"/>
      <c r="G477" s="51"/>
      <c r="H477" s="51"/>
      <c r="I477" s="51"/>
      <c r="J477" s="51"/>
      <c r="K477" s="51"/>
      <c r="L477" s="51"/>
      <c r="M477" s="51"/>
      <c r="N477" s="51"/>
    </row>
    <row r="478" spans="1:14" s="50" customFormat="1" x14ac:dyDescent="0.3">
      <c r="A478" s="51"/>
      <c r="B478" s="51"/>
      <c r="C478" s="51"/>
      <c r="D478" s="51"/>
      <c r="E478" s="51"/>
      <c r="F478" s="51"/>
      <c r="G478" s="51"/>
      <c r="H478" s="51"/>
      <c r="I478" s="51"/>
      <c r="J478" s="51"/>
      <c r="K478" s="51"/>
      <c r="L478" s="51"/>
      <c r="M478" s="51"/>
      <c r="N478" s="51"/>
    </row>
    <row r="479" spans="1:14" s="50" customFormat="1" x14ac:dyDescent="0.3">
      <c r="A479" s="51"/>
      <c r="B479" s="51"/>
      <c r="C479" s="51"/>
      <c r="D479" s="51"/>
      <c r="E479" s="51"/>
      <c r="F479" s="51"/>
      <c r="G479" s="51"/>
      <c r="H479" s="51"/>
      <c r="I479" s="51"/>
      <c r="J479" s="51"/>
      <c r="K479" s="51"/>
      <c r="L479" s="51"/>
      <c r="M479" s="51"/>
      <c r="N479" s="51"/>
    </row>
    <row r="480" spans="1:14" s="50" customFormat="1" x14ac:dyDescent="0.3">
      <c r="A480" s="51"/>
      <c r="B480" s="51"/>
      <c r="C480" s="51"/>
      <c r="D480" s="51"/>
      <c r="E480" s="51"/>
      <c r="F480" s="51"/>
      <c r="G480" s="51"/>
      <c r="H480" s="51"/>
      <c r="I480" s="51"/>
      <c r="J480" s="51"/>
      <c r="K480" s="51"/>
      <c r="L480" s="51"/>
      <c r="M480" s="51"/>
      <c r="N480" s="51"/>
    </row>
    <row r="481" spans="1:14" s="50" customFormat="1" x14ac:dyDescent="0.3">
      <c r="A481" s="51"/>
      <c r="B481" s="51"/>
      <c r="C481" s="51"/>
      <c r="D481" s="51"/>
      <c r="E481" s="51"/>
      <c r="F481" s="51"/>
      <c r="G481" s="51"/>
      <c r="H481" s="51"/>
      <c r="I481" s="51"/>
      <c r="J481" s="51"/>
      <c r="K481" s="51"/>
      <c r="L481" s="51"/>
      <c r="M481" s="51"/>
      <c r="N481" s="51"/>
    </row>
    <row r="482" spans="1:14" s="50" customFormat="1" x14ac:dyDescent="0.3">
      <c r="A482" s="51"/>
      <c r="B482" s="51"/>
      <c r="C482" s="51"/>
      <c r="D482" s="51"/>
      <c r="E482" s="51"/>
      <c r="F482" s="51"/>
      <c r="G482" s="51"/>
      <c r="H482" s="51"/>
      <c r="I482" s="51"/>
      <c r="J482" s="51"/>
      <c r="K482" s="51"/>
      <c r="L482" s="51"/>
      <c r="M482" s="51"/>
      <c r="N482" s="51"/>
    </row>
    <row r="483" spans="1:14" s="50" customFormat="1" x14ac:dyDescent="0.3">
      <c r="A483" s="51"/>
      <c r="B483" s="51"/>
      <c r="C483" s="51"/>
      <c r="D483" s="51"/>
      <c r="E483" s="51"/>
      <c r="F483" s="51"/>
      <c r="G483" s="51"/>
      <c r="H483" s="51"/>
      <c r="I483" s="51"/>
      <c r="J483" s="51"/>
      <c r="K483" s="51"/>
      <c r="L483" s="51"/>
      <c r="M483" s="51"/>
      <c r="N483" s="51"/>
    </row>
    <row r="484" spans="1:14" s="50" customFormat="1" x14ac:dyDescent="0.3">
      <c r="A484" s="51"/>
      <c r="B484" s="51"/>
      <c r="C484" s="51"/>
      <c r="D484" s="51"/>
      <c r="E484" s="51"/>
      <c r="F484" s="51"/>
      <c r="G484" s="51"/>
      <c r="H484" s="51"/>
      <c r="I484" s="51"/>
      <c r="J484" s="51"/>
      <c r="K484" s="51"/>
      <c r="L484" s="51"/>
      <c r="M484" s="51"/>
      <c r="N484" s="51"/>
    </row>
    <row r="485" spans="1:14" s="50" customFormat="1" x14ac:dyDescent="0.3">
      <c r="A485" s="51"/>
      <c r="B485" s="51"/>
      <c r="C485" s="51"/>
      <c r="D485" s="51"/>
      <c r="E485" s="51"/>
      <c r="F485" s="51"/>
      <c r="G485" s="51"/>
      <c r="H485" s="51"/>
      <c r="I485" s="51"/>
      <c r="J485" s="51"/>
      <c r="K485" s="51"/>
      <c r="L485" s="51"/>
      <c r="M485" s="51"/>
      <c r="N485" s="51"/>
    </row>
    <row r="486" spans="1:14" s="50" customFormat="1" x14ac:dyDescent="0.3">
      <c r="A486" s="51"/>
      <c r="B486" s="51"/>
      <c r="C486" s="51"/>
      <c r="D486" s="51"/>
      <c r="E486" s="51"/>
      <c r="F486" s="51"/>
      <c r="G486" s="51"/>
      <c r="H486" s="51"/>
      <c r="I486" s="51"/>
      <c r="J486" s="51"/>
      <c r="K486" s="51"/>
      <c r="L486" s="51"/>
      <c r="M486" s="51"/>
      <c r="N486" s="51"/>
    </row>
    <row r="487" spans="1:14" s="50" customFormat="1" x14ac:dyDescent="0.3">
      <c r="A487" s="51"/>
      <c r="B487" s="51"/>
      <c r="C487" s="51"/>
      <c r="D487" s="51"/>
      <c r="E487" s="51"/>
      <c r="F487" s="51"/>
      <c r="G487" s="51"/>
      <c r="H487" s="51"/>
      <c r="I487" s="51"/>
      <c r="J487" s="51"/>
      <c r="K487" s="51"/>
      <c r="L487" s="51"/>
      <c r="M487" s="51"/>
      <c r="N487" s="51"/>
    </row>
    <row r="488" spans="1:14" s="50" customFormat="1" x14ac:dyDescent="0.3">
      <c r="A488" s="51"/>
      <c r="B488" s="51"/>
      <c r="C488" s="51"/>
      <c r="D488" s="51"/>
      <c r="E488" s="51"/>
      <c r="F488" s="51"/>
      <c r="G488" s="51"/>
      <c r="H488" s="51"/>
      <c r="I488" s="51"/>
      <c r="J488" s="51"/>
      <c r="K488" s="51"/>
      <c r="L488" s="51"/>
      <c r="M488" s="51"/>
      <c r="N488" s="51"/>
    </row>
    <row r="489" spans="1:14" s="50" customFormat="1" x14ac:dyDescent="0.3">
      <c r="A489" s="51"/>
      <c r="B489" s="51"/>
      <c r="C489" s="51"/>
      <c r="D489" s="51"/>
      <c r="E489" s="51"/>
      <c r="F489" s="51"/>
      <c r="G489" s="51"/>
      <c r="H489" s="51"/>
      <c r="I489" s="51"/>
      <c r="J489" s="51"/>
      <c r="K489" s="51"/>
      <c r="L489" s="51"/>
      <c r="M489" s="51"/>
      <c r="N489" s="51"/>
    </row>
    <row r="490" spans="1:14" s="50" customFormat="1" x14ac:dyDescent="0.3">
      <c r="A490" s="51"/>
      <c r="B490" s="51"/>
      <c r="C490" s="51"/>
      <c r="D490" s="51"/>
      <c r="E490" s="51"/>
      <c r="F490" s="51"/>
      <c r="G490" s="51"/>
      <c r="H490" s="51"/>
      <c r="I490" s="51"/>
      <c r="J490" s="51"/>
      <c r="K490" s="51"/>
      <c r="L490" s="51"/>
      <c r="M490" s="51"/>
      <c r="N490" s="51"/>
    </row>
    <row r="491" spans="1:14" s="50" customFormat="1" x14ac:dyDescent="0.3">
      <c r="A491" s="51"/>
      <c r="B491" s="51"/>
      <c r="C491" s="51"/>
      <c r="D491" s="51"/>
      <c r="E491" s="51"/>
      <c r="F491" s="51"/>
      <c r="G491" s="51"/>
      <c r="H491" s="51"/>
      <c r="I491" s="51"/>
      <c r="J491" s="51"/>
      <c r="K491" s="51"/>
      <c r="L491" s="51"/>
      <c r="M491" s="51"/>
      <c r="N491" s="51"/>
    </row>
    <row r="492" spans="1:14" s="50" customFormat="1" x14ac:dyDescent="0.3">
      <c r="A492" s="51"/>
      <c r="B492" s="51"/>
      <c r="C492" s="51"/>
      <c r="D492" s="51"/>
      <c r="E492" s="51"/>
      <c r="F492" s="51"/>
      <c r="G492" s="51"/>
      <c r="H492" s="51"/>
      <c r="I492" s="51"/>
      <c r="J492" s="51"/>
      <c r="K492" s="51"/>
      <c r="L492" s="51"/>
      <c r="M492" s="51"/>
      <c r="N492" s="51"/>
    </row>
    <row r="493" spans="1:14" s="50" customFormat="1" x14ac:dyDescent="0.3">
      <c r="A493" s="51"/>
      <c r="B493" s="51"/>
      <c r="C493" s="51"/>
      <c r="D493" s="51"/>
      <c r="E493" s="51"/>
      <c r="F493" s="51"/>
      <c r="G493" s="51"/>
      <c r="H493" s="51"/>
      <c r="I493" s="51"/>
      <c r="J493" s="51"/>
      <c r="K493" s="51"/>
      <c r="L493" s="51"/>
      <c r="M493" s="51"/>
      <c r="N493" s="51"/>
    </row>
    <row r="494" spans="1:14" s="50" customFormat="1" x14ac:dyDescent="0.3">
      <c r="A494" s="51"/>
      <c r="B494" s="51"/>
      <c r="C494" s="51"/>
      <c r="D494" s="51"/>
      <c r="E494" s="51"/>
      <c r="F494" s="51"/>
      <c r="G494" s="51"/>
      <c r="H494" s="51"/>
      <c r="I494" s="51"/>
      <c r="J494" s="51"/>
      <c r="K494" s="51"/>
      <c r="L494" s="51"/>
      <c r="M494" s="51"/>
      <c r="N494" s="51"/>
    </row>
    <row r="495" spans="1:14" s="50" customFormat="1" x14ac:dyDescent="0.3">
      <c r="A495" s="51"/>
      <c r="B495" s="51"/>
      <c r="C495" s="51"/>
      <c r="D495" s="51"/>
      <c r="E495" s="51"/>
      <c r="F495" s="51"/>
      <c r="G495" s="51"/>
      <c r="H495" s="51"/>
      <c r="I495" s="51"/>
      <c r="J495" s="51"/>
      <c r="K495" s="51"/>
      <c r="L495" s="51"/>
      <c r="M495" s="51"/>
      <c r="N495" s="51"/>
    </row>
    <row r="496" spans="1:14" s="50" customFormat="1" x14ac:dyDescent="0.3">
      <c r="A496" s="51"/>
      <c r="B496" s="51"/>
      <c r="C496" s="51"/>
      <c r="D496" s="51"/>
      <c r="E496" s="51"/>
      <c r="F496" s="51"/>
      <c r="G496" s="51"/>
      <c r="H496" s="51"/>
      <c r="I496" s="51"/>
      <c r="J496" s="51"/>
      <c r="K496" s="51"/>
      <c r="L496" s="51"/>
      <c r="M496" s="51"/>
      <c r="N496" s="51"/>
    </row>
    <row r="497" spans="1:14" s="50" customFormat="1" x14ac:dyDescent="0.3">
      <c r="A497" s="51"/>
      <c r="B497" s="51"/>
      <c r="C497" s="51"/>
      <c r="D497" s="51"/>
      <c r="E497" s="51"/>
      <c r="F497" s="51"/>
      <c r="G497" s="51"/>
      <c r="H497" s="51"/>
      <c r="I497" s="51"/>
      <c r="J497" s="51"/>
      <c r="K497" s="51"/>
      <c r="L497" s="51"/>
      <c r="M497" s="51"/>
      <c r="N497" s="51"/>
    </row>
    <row r="498" spans="1:14" s="50" customFormat="1" x14ac:dyDescent="0.3">
      <c r="A498" s="51"/>
      <c r="B498" s="51"/>
      <c r="C498" s="51"/>
      <c r="D498" s="51"/>
      <c r="E498" s="51"/>
      <c r="F498" s="51"/>
      <c r="G498" s="51"/>
      <c r="H498" s="51"/>
      <c r="I498" s="51"/>
      <c r="J498" s="51"/>
      <c r="K498" s="51"/>
      <c r="L498" s="51"/>
      <c r="M498" s="51"/>
      <c r="N498" s="51"/>
    </row>
    <row r="499" spans="1:14" s="50" customFormat="1" x14ac:dyDescent="0.3">
      <c r="A499" s="51"/>
      <c r="B499" s="51"/>
      <c r="C499" s="51"/>
      <c r="D499" s="51"/>
      <c r="E499" s="51"/>
      <c r="F499" s="51"/>
      <c r="G499" s="51"/>
      <c r="H499" s="51"/>
      <c r="I499" s="51"/>
      <c r="J499" s="51"/>
      <c r="K499" s="51"/>
      <c r="L499" s="51"/>
      <c r="M499" s="51"/>
      <c r="N499" s="51"/>
    </row>
    <row r="500" spans="1:14" s="50" customFormat="1" x14ac:dyDescent="0.3">
      <c r="A500" s="51"/>
      <c r="B500" s="51"/>
      <c r="C500" s="51"/>
      <c r="D500" s="51"/>
      <c r="E500" s="51"/>
      <c r="F500" s="51"/>
      <c r="G500" s="51"/>
      <c r="H500" s="51"/>
      <c r="I500" s="51"/>
      <c r="J500" s="51"/>
      <c r="K500" s="51"/>
      <c r="L500" s="51"/>
      <c r="M500" s="51"/>
      <c r="N500" s="51"/>
    </row>
    <row r="501" spans="1:14" s="50" customFormat="1" x14ac:dyDescent="0.3">
      <c r="A501" s="51"/>
      <c r="B501" s="51"/>
      <c r="C501" s="51"/>
      <c r="D501" s="51"/>
      <c r="E501" s="51"/>
      <c r="F501" s="51"/>
      <c r="G501" s="51"/>
      <c r="H501" s="51"/>
      <c r="I501" s="51"/>
      <c r="J501" s="51"/>
      <c r="K501" s="51"/>
      <c r="L501" s="51"/>
      <c r="M501" s="51"/>
      <c r="N501" s="51"/>
    </row>
    <row r="502" spans="1:14" s="50" customFormat="1" x14ac:dyDescent="0.3">
      <c r="A502" s="51"/>
      <c r="B502" s="51"/>
      <c r="C502" s="51"/>
      <c r="D502" s="51"/>
      <c r="E502" s="51"/>
      <c r="F502" s="51"/>
      <c r="G502" s="51"/>
      <c r="H502" s="51"/>
      <c r="I502" s="51"/>
      <c r="J502" s="51"/>
      <c r="K502" s="51"/>
      <c r="L502" s="51"/>
      <c r="M502" s="51"/>
      <c r="N502" s="51"/>
    </row>
    <row r="503" spans="1:14" s="50" customFormat="1" x14ac:dyDescent="0.3">
      <c r="A503" s="51"/>
      <c r="B503" s="51"/>
      <c r="C503" s="51"/>
      <c r="D503" s="51"/>
      <c r="E503" s="51"/>
      <c r="F503" s="51"/>
      <c r="G503" s="51"/>
      <c r="H503" s="51"/>
      <c r="I503" s="51"/>
      <c r="J503" s="51"/>
      <c r="K503" s="51"/>
      <c r="L503" s="51"/>
      <c r="M503" s="51"/>
      <c r="N503" s="51"/>
    </row>
    <row r="504" spans="1:14" s="50" customFormat="1" x14ac:dyDescent="0.3">
      <c r="A504" s="51"/>
      <c r="B504" s="51"/>
      <c r="C504" s="51"/>
      <c r="D504" s="51"/>
      <c r="E504" s="51"/>
      <c r="F504" s="51"/>
      <c r="G504" s="51"/>
      <c r="H504" s="51"/>
      <c r="I504" s="51"/>
      <c r="J504" s="51"/>
      <c r="K504" s="51"/>
      <c r="L504" s="51"/>
      <c r="M504" s="51"/>
      <c r="N504" s="51"/>
    </row>
    <row r="505" spans="1:14" s="50" customFormat="1" x14ac:dyDescent="0.3">
      <c r="A505" s="51"/>
      <c r="B505" s="51"/>
      <c r="C505" s="51"/>
      <c r="D505" s="51"/>
      <c r="E505" s="51"/>
      <c r="F505" s="51"/>
      <c r="G505" s="51"/>
      <c r="H505" s="51"/>
      <c r="I505" s="51"/>
      <c r="J505" s="51"/>
      <c r="K505" s="51"/>
      <c r="L505" s="51"/>
      <c r="M505" s="51"/>
      <c r="N505" s="51"/>
    </row>
    <row r="506" spans="1:14" s="50" customFormat="1" x14ac:dyDescent="0.3">
      <c r="A506" s="51"/>
      <c r="B506" s="51"/>
      <c r="C506" s="51"/>
      <c r="D506" s="51"/>
      <c r="E506" s="51"/>
      <c r="F506" s="51"/>
      <c r="G506" s="51"/>
      <c r="H506" s="51"/>
      <c r="I506" s="51"/>
      <c r="J506" s="51"/>
      <c r="K506" s="51"/>
      <c r="L506" s="51"/>
      <c r="M506" s="51"/>
      <c r="N506" s="51"/>
    </row>
    <row r="507" spans="1:14" s="50" customFormat="1" x14ac:dyDescent="0.3">
      <c r="A507" s="51"/>
      <c r="B507" s="51"/>
      <c r="C507" s="51"/>
      <c r="D507" s="51"/>
      <c r="E507" s="51"/>
      <c r="F507" s="51"/>
      <c r="G507" s="51"/>
      <c r="H507" s="51"/>
      <c r="I507" s="51"/>
      <c r="J507" s="51"/>
      <c r="K507" s="51"/>
      <c r="L507" s="51"/>
      <c r="M507" s="51"/>
      <c r="N507" s="51"/>
    </row>
    <row r="508" spans="1:14" s="50" customFormat="1" x14ac:dyDescent="0.3">
      <c r="A508" s="51"/>
      <c r="B508" s="51"/>
      <c r="C508" s="51"/>
      <c r="D508" s="51"/>
      <c r="E508" s="51"/>
      <c r="F508" s="51"/>
      <c r="G508" s="51"/>
      <c r="H508" s="51"/>
      <c r="I508" s="51"/>
      <c r="J508" s="51"/>
      <c r="K508" s="51"/>
      <c r="L508" s="51"/>
      <c r="M508" s="51"/>
      <c r="N508" s="51"/>
    </row>
    <row r="509" spans="1:14" s="50" customFormat="1" x14ac:dyDescent="0.3">
      <c r="A509" s="51"/>
      <c r="B509" s="51"/>
      <c r="C509" s="51"/>
      <c r="D509" s="51"/>
      <c r="E509" s="51"/>
      <c r="F509" s="51"/>
      <c r="G509" s="51"/>
      <c r="H509" s="51"/>
      <c r="I509" s="51"/>
      <c r="J509" s="51"/>
      <c r="K509" s="51"/>
      <c r="L509" s="51"/>
      <c r="M509" s="51"/>
      <c r="N509" s="51"/>
    </row>
    <row r="510" spans="1:14" s="50" customFormat="1" x14ac:dyDescent="0.3">
      <c r="A510" s="51"/>
      <c r="B510" s="51"/>
      <c r="C510" s="51"/>
      <c r="D510" s="51"/>
      <c r="E510" s="51"/>
      <c r="F510" s="51"/>
      <c r="G510" s="51"/>
      <c r="H510" s="51"/>
      <c r="I510" s="51"/>
      <c r="J510" s="51"/>
      <c r="K510" s="51"/>
      <c r="L510" s="51"/>
      <c r="M510" s="51"/>
      <c r="N510" s="51"/>
    </row>
    <row r="511" spans="1:14" s="50" customFormat="1" x14ac:dyDescent="0.3">
      <c r="A511" s="51"/>
      <c r="B511" s="51"/>
      <c r="C511" s="51"/>
      <c r="D511" s="51"/>
      <c r="E511" s="51"/>
      <c r="F511" s="51"/>
      <c r="G511" s="51"/>
      <c r="H511" s="51"/>
      <c r="I511" s="51"/>
      <c r="J511" s="51"/>
      <c r="K511" s="51"/>
      <c r="L511" s="51"/>
      <c r="M511" s="51"/>
      <c r="N511" s="51"/>
    </row>
    <row r="512" spans="1:14" s="50" customFormat="1" x14ac:dyDescent="0.3">
      <c r="A512" s="51"/>
      <c r="B512" s="51"/>
      <c r="C512" s="51"/>
      <c r="D512" s="51"/>
      <c r="E512" s="51"/>
      <c r="F512" s="51"/>
      <c r="G512" s="51"/>
      <c r="H512" s="51"/>
      <c r="I512" s="51"/>
      <c r="J512" s="51"/>
      <c r="K512" s="51"/>
      <c r="L512" s="51"/>
      <c r="M512" s="51"/>
      <c r="N512" s="51"/>
    </row>
    <row r="513" spans="1:14" s="50" customFormat="1" x14ac:dyDescent="0.3">
      <c r="A513" s="51"/>
      <c r="B513" s="51"/>
      <c r="C513" s="51"/>
      <c r="D513" s="51"/>
      <c r="E513" s="51"/>
      <c r="F513" s="51"/>
      <c r="G513" s="51"/>
      <c r="H513" s="51"/>
      <c r="I513" s="51"/>
      <c r="J513" s="51"/>
      <c r="K513" s="51"/>
      <c r="L513" s="51"/>
      <c r="M513" s="51"/>
      <c r="N513" s="51"/>
    </row>
    <row r="514" spans="1:14" s="50" customFormat="1" x14ac:dyDescent="0.3">
      <c r="A514" s="51"/>
      <c r="B514" s="51"/>
      <c r="C514" s="51"/>
      <c r="D514" s="51"/>
      <c r="E514" s="51"/>
      <c r="F514" s="51"/>
      <c r="G514" s="51"/>
      <c r="H514" s="51"/>
      <c r="I514" s="51"/>
      <c r="J514" s="51"/>
      <c r="K514" s="51"/>
      <c r="L514" s="51"/>
      <c r="M514" s="51"/>
      <c r="N514" s="51"/>
    </row>
    <row r="515" spans="1:14" s="50" customFormat="1" x14ac:dyDescent="0.3">
      <c r="A515" s="51"/>
      <c r="B515" s="51"/>
      <c r="C515" s="51"/>
      <c r="D515" s="51"/>
      <c r="E515" s="51"/>
      <c r="F515" s="51"/>
      <c r="G515" s="51"/>
      <c r="H515" s="51"/>
      <c r="I515" s="51"/>
      <c r="J515" s="51"/>
      <c r="K515" s="51"/>
      <c r="L515" s="51"/>
      <c r="M515" s="51"/>
      <c r="N515" s="51"/>
    </row>
    <row r="516" spans="1:14" s="50" customFormat="1" x14ac:dyDescent="0.3">
      <c r="A516" s="51"/>
      <c r="B516" s="51"/>
      <c r="C516" s="51"/>
      <c r="D516" s="51"/>
      <c r="E516" s="51"/>
      <c r="F516" s="51"/>
      <c r="G516" s="51"/>
      <c r="H516" s="51"/>
      <c r="I516" s="51"/>
      <c r="J516" s="51"/>
      <c r="K516" s="51"/>
      <c r="L516" s="51"/>
      <c r="M516" s="51"/>
      <c r="N516" s="51"/>
    </row>
    <row r="517" spans="1:14" s="50" customFormat="1" x14ac:dyDescent="0.3">
      <c r="A517" s="51"/>
      <c r="B517" s="51"/>
      <c r="C517" s="51"/>
      <c r="D517" s="51"/>
      <c r="E517" s="51"/>
      <c r="F517" s="51"/>
      <c r="G517" s="51"/>
      <c r="H517" s="51"/>
      <c r="I517" s="51"/>
      <c r="J517" s="51"/>
      <c r="K517" s="51"/>
      <c r="L517" s="51"/>
      <c r="M517" s="51"/>
      <c r="N517" s="51"/>
    </row>
    <row r="518" spans="1:14" s="50" customFormat="1" x14ac:dyDescent="0.3">
      <c r="A518" s="51"/>
      <c r="B518" s="51"/>
      <c r="C518" s="51"/>
      <c r="D518" s="51"/>
      <c r="E518" s="51"/>
      <c r="F518" s="51"/>
      <c r="G518" s="51"/>
      <c r="H518" s="51"/>
      <c r="I518" s="51"/>
      <c r="J518" s="51"/>
      <c r="K518" s="51"/>
      <c r="L518" s="51"/>
      <c r="M518" s="51"/>
      <c r="N518" s="51"/>
    </row>
    <row r="519" spans="1:14" s="50" customFormat="1" x14ac:dyDescent="0.3">
      <c r="A519" s="51"/>
      <c r="B519" s="51"/>
      <c r="C519" s="51"/>
      <c r="D519" s="51"/>
      <c r="E519" s="51"/>
      <c r="F519" s="51"/>
      <c r="G519" s="51"/>
      <c r="H519" s="51"/>
      <c r="I519" s="51"/>
      <c r="J519" s="51"/>
      <c r="K519" s="51"/>
      <c r="L519" s="51"/>
      <c r="M519" s="51"/>
      <c r="N519" s="51"/>
    </row>
    <row r="520" spans="1:14" s="50" customFormat="1" x14ac:dyDescent="0.3">
      <c r="A520" s="51"/>
      <c r="B520" s="51"/>
      <c r="C520" s="51"/>
      <c r="D520" s="51"/>
      <c r="E520" s="51"/>
      <c r="F520" s="51"/>
      <c r="G520" s="51"/>
      <c r="H520" s="51"/>
      <c r="I520" s="51"/>
      <c r="J520" s="51"/>
      <c r="K520" s="51"/>
      <c r="L520" s="51"/>
      <c r="M520" s="51"/>
      <c r="N520" s="51"/>
    </row>
    <row r="521" spans="1:14" s="50" customFormat="1" x14ac:dyDescent="0.3">
      <c r="A521" s="51"/>
      <c r="B521" s="51"/>
      <c r="C521" s="51"/>
      <c r="D521" s="51"/>
      <c r="E521" s="51"/>
      <c r="F521" s="51"/>
      <c r="G521" s="51"/>
      <c r="H521" s="51"/>
      <c r="I521" s="51"/>
      <c r="J521" s="51"/>
      <c r="K521" s="51"/>
      <c r="L521" s="51"/>
      <c r="M521" s="51"/>
      <c r="N521" s="51"/>
    </row>
    <row r="522" spans="1:14" s="50" customFormat="1" x14ac:dyDescent="0.3">
      <c r="A522" s="51"/>
      <c r="B522" s="51"/>
      <c r="C522" s="51"/>
      <c r="D522" s="51"/>
      <c r="E522" s="51"/>
      <c r="F522" s="51"/>
      <c r="G522" s="51"/>
      <c r="H522" s="51"/>
      <c r="I522" s="51"/>
      <c r="J522" s="51"/>
      <c r="K522" s="51"/>
      <c r="L522" s="51"/>
      <c r="M522" s="51"/>
      <c r="N522" s="51"/>
    </row>
    <row r="523" spans="1:14" s="50" customFormat="1" x14ac:dyDescent="0.3">
      <c r="A523" s="51"/>
      <c r="B523" s="51"/>
      <c r="C523" s="51"/>
      <c r="D523" s="51"/>
      <c r="E523" s="51"/>
      <c r="F523" s="51"/>
      <c r="G523" s="51"/>
      <c r="H523" s="51"/>
      <c r="I523" s="51"/>
      <c r="J523" s="51"/>
      <c r="K523" s="51"/>
      <c r="L523" s="51"/>
      <c r="M523" s="51"/>
      <c r="N523" s="51"/>
    </row>
    <row r="524" spans="1:14" s="50" customFormat="1" x14ac:dyDescent="0.3">
      <c r="A524" s="51"/>
      <c r="B524" s="51"/>
      <c r="C524" s="51"/>
      <c r="D524" s="51"/>
      <c r="E524" s="51"/>
      <c r="F524" s="51"/>
      <c r="G524" s="51"/>
      <c r="H524" s="51"/>
      <c r="I524" s="51"/>
      <c r="J524" s="51"/>
      <c r="K524" s="51"/>
      <c r="L524" s="51"/>
      <c r="M524" s="51"/>
      <c r="N524" s="51"/>
    </row>
    <row r="525" spans="1:14" s="50" customFormat="1" x14ac:dyDescent="0.3">
      <c r="A525" s="51"/>
      <c r="B525" s="51"/>
      <c r="C525" s="51"/>
      <c r="D525" s="51"/>
      <c r="E525" s="51"/>
      <c r="F525" s="51"/>
      <c r="G525" s="51"/>
      <c r="H525" s="51"/>
      <c r="I525" s="51"/>
      <c r="J525" s="51"/>
      <c r="K525" s="51"/>
      <c r="L525" s="51"/>
      <c r="M525" s="51"/>
      <c r="N525" s="51"/>
    </row>
    <row r="526" spans="1:14" s="50" customFormat="1" x14ac:dyDescent="0.3">
      <c r="A526" s="51"/>
      <c r="B526" s="51"/>
      <c r="C526" s="51"/>
      <c r="D526" s="51"/>
      <c r="E526" s="51"/>
      <c r="F526" s="51"/>
      <c r="G526" s="51"/>
      <c r="H526" s="51"/>
      <c r="I526" s="51"/>
      <c r="J526" s="51"/>
      <c r="K526" s="51"/>
      <c r="L526" s="51"/>
      <c r="M526" s="51"/>
      <c r="N526" s="51"/>
    </row>
    <row r="527" spans="1:14" s="50" customFormat="1" x14ac:dyDescent="0.3">
      <c r="A527" s="51"/>
      <c r="B527" s="51"/>
      <c r="C527" s="51"/>
      <c r="D527" s="51"/>
      <c r="E527" s="51"/>
      <c r="F527" s="51"/>
      <c r="G527" s="51"/>
      <c r="H527" s="51"/>
      <c r="I527" s="51"/>
      <c r="J527" s="51"/>
      <c r="K527" s="51"/>
      <c r="L527" s="51"/>
      <c r="M527" s="51"/>
      <c r="N527" s="51"/>
    </row>
    <row r="528" spans="1:14" s="50" customFormat="1" x14ac:dyDescent="0.3">
      <c r="A528" s="51"/>
      <c r="B528" s="51"/>
      <c r="C528" s="51"/>
      <c r="D528" s="51"/>
      <c r="E528" s="51"/>
      <c r="F528" s="51"/>
      <c r="G528" s="51"/>
      <c r="H528" s="51"/>
      <c r="I528" s="51"/>
      <c r="J528" s="51"/>
      <c r="K528" s="51"/>
      <c r="L528" s="51"/>
      <c r="M528" s="51"/>
      <c r="N528" s="51"/>
    </row>
    <row r="529" spans="1:14" s="50" customFormat="1" x14ac:dyDescent="0.3">
      <c r="A529" s="51"/>
      <c r="B529" s="51"/>
      <c r="C529" s="51"/>
      <c r="D529" s="51"/>
      <c r="E529" s="51"/>
      <c r="F529" s="51"/>
      <c r="G529" s="51"/>
      <c r="H529" s="51"/>
      <c r="I529" s="51"/>
      <c r="J529" s="51"/>
      <c r="K529" s="51"/>
      <c r="L529" s="51"/>
      <c r="M529" s="51"/>
      <c r="N529" s="51"/>
    </row>
    <row r="530" spans="1:14" s="50" customFormat="1" x14ac:dyDescent="0.3">
      <c r="A530" s="51"/>
      <c r="B530" s="51"/>
      <c r="C530" s="51"/>
      <c r="D530" s="51"/>
      <c r="E530" s="51"/>
      <c r="F530" s="51"/>
      <c r="G530" s="51"/>
      <c r="H530" s="51"/>
      <c r="I530" s="51"/>
      <c r="J530" s="51"/>
      <c r="K530" s="51"/>
      <c r="L530" s="51"/>
      <c r="M530" s="51"/>
      <c r="N530" s="51"/>
    </row>
    <row r="531" spans="1:14" s="50" customFormat="1" x14ac:dyDescent="0.3">
      <c r="A531" s="51"/>
      <c r="B531" s="51"/>
      <c r="C531" s="51"/>
      <c r="D531" s="51"/>
      <c r="E531" s="51"/>
      <c r="F531" s="51"/>
      <c r="G531" s="51"/>
      <c r="H531" s="51"/>
      <c r="I531" s="51"/>
      <c r="J531" s="51"/>
      <c r="K531" s="51"/>
      <c r="L531" s="51"/>
      <c r="M531" s="51"/>
      <c r="N531" s="51"/>
    </row>
    <row r="532" spans="1:14" s="50" customFormat="1" x14ac:dyDescent="0.3">
      <c r="A532" s="51"/>
      <c r="B532" s="51"/>
      <c r="C532" s="51"/>
      <c r="D532" s="51"/>
      <c r="E532" s="51"/>
      <c r="F532" s="51"/>
      <c r="G532" s="51"/>
      <c r="H532" s="51"/>
      <c r="I532" s="51"/>
      <c r="J532" s="51"/>
      <c r="K532" s="51"/>
      <c r="L532" s="51"/>
      <c r="M532" s="51"/>
      <c r="N532" s="51"/>
    </row>
    <row r="533" spans="1:14" s="50" customFormat="1" x14ac:dyDescent="0.3">
      <c r="A533" s="51"/>
      <c r="B533" s="51"/>
      <c r="C533" s="51"/>
      <c r="D533" s="51"/>
      <c r="E533" s="51"/>
      <c r="F533" s="51"/>
      <c r="G533" s="51"/>
      <c r="H533" s="51"/>
      <c r="I533" s="51"/>
      <c r="J533" s="51"/>
      <c r="K533" s="51"/>
      <c r="L533" s="51"/>
      <c r="M533" s="51"/>
      <c r="N533" s="51"/>
    </row>
    <row r="534" spans="1:14" s="50" customFormat="1" x14ac:dyDescent="0.3">
      <c r="A534" s="51"/>
      <c r="B534" s="51"/>
      <c r="C534" s="51"/>
      <c r="D534" s="51"/>
      <c r="E534" s="51"/>
      <c r="F534" s="51"/>
      <c r="G534" s="51"/>
      <c r="H534" s="51"/>
      <c r="I534" s="51"/>
      <c r="J534" s="51"/>
      <c r="K534" s="51"/>
      <c r="L534" s="51"/>
      <c r="M534" s="51"/>
      <c r="N534" s="51"/>
    </row>
    <row r="535" spans="1:14" s="50" customFormat="1" x14ac:dyDescent="0.3">
      <c r="A535" s="51"/>
      <c r="B535" s="51"/>
      <c r="C535" s="51"/>
      <c r="D535" s="51"/>
      <c r="E535" s="51"/>
      <c r="F535" s="51"/>
      <c r="G535" s="51"/>
      <c r="H535" s="51"/>
      <c r="I535" s="51"/>
      <c r="J535" s="51"/>
      <c r="K535" s="51"/>
      <c r="L535" s="51"/>
      <c r="M535" s="51"/>
      <c r="N535" s="51"/>
    </row>
    <row r="536" spans="1:14" s="50" customFormat="1" x14ac:dyDescent="0.3">
      <c r="A536" s="51"/>
      <c r="B536" s="51"/>
      <c r="C536" s="51"/>
      <c r="D536" s="51"/>
      <c r="E536" s="51"/>
      <c r="F536" s="51"/>
      <c r="G536" s="51"/>
      <c r="H536" s="51"/>
      <c r="I536" s="51"/>
      <c r="J536" s="51"/>
      <c r="K536" s="51"/>
      <c r="L536" s="51"/>
      <c r="M536" s="51"/>
      <c r="N536" s="51"/>
    </row>
    <row r="537" spans="1:14" s="50" customFormat="1" x14ac:dyDescent="0.3">
      <c r="A537" s="51"/>
      <c r="B537" s="51"/>
      <c r="C537" s="51"/>
      <c r="D537" s="51"/>
      <c r="E537" s="51"/>
      <c r="F537" s="51"/>
      <c r="G537" s="51"/>
      <c r="H537" s="51"/>
      <c r="I537" s="51"/>
      <c r="J537" s="51"/>
      <c r="K537" s="51"/>
      <c r="L537" s="51"/>
      <c r="M537" s="51"/>
      <c r="N537" s="51"/>
    </row>
    <row r="538" spans="1:14" s="50" customFormat="1" x14ac:dyDescent="0.3">
      <c r="A538" s="51"/>
      <c r="B538" s="51"/>
      <c r="C538" s="51"/>
      <c r="D538" s="51"/>
      <c r="E538" s="51"/>
      <c r="F538" s="51"/>
      <c r="G538" s="51"/>
      <c r="H538" s="51"/>
      <c r="I538" s="51"/>
      <c r="J538" s="51"/>
      <c r="K538" s="51"/>
      <c r="L538" s="51"/>
      <c r="M538" s="51"/>
      <c r="N538" s="51"/>
    </row>
    <row r="539" spans="1:14" s="50" customFormat="1" x14ac:dyDescent="0.3">
      <c r="A539" s="51"/>
      <c r="B539" s="51"/>
      <c r="C539" s="51"/>
      <c r="D539" s="51"/>
      <c r="E539" s="51"/>
      <c r="F539" s="51"/>
      <c r="G539" s="51"/>
      <c r="H539" s="51"/>
      <c r="I539" s="51"/>
      <c r="J539" s="51"/>
      <c r="K539" s="51"/>
      <c r="L539" s="51"/>
      <c r="M539" s="51"/>
      <c r="N539" s="51"/>
    </row>
    <row r="540" spans="1:14" s="50" customFormat="1" x14ac:dyDescent="0.3">
      <c r="A540" s="51"/>
      <c r="B540" s="51"/>
      <c r="C540" s="51"/>
      <c r="D540" s="51"/>
      <c r="E540" s="51"/>
      <c r="F540" s="51"/>
      <c r="G540" s="51"/>
      <c r="H540" s="51"/>
      <c r="I540" s="51"/>
      <c r="J540" s="51"/>
      <c r="K540" s="51"/>
      <c r="L540" s="51"/>
      <c r="M540" s="51"/>
      <c r="N540" s="51"/>
    </row>
    <row r="541" spans="1:14" s="50" customFormat="1" x14ac:dyDescent="0.3">
      <c r="A541" s="51"/>
      <c r="B541" s="51"/>
      <c r="C541" s="51"/>
      <c r="D541" s="51"/>
      <c r="E541" s="51"/>
      <c r="F541" s="51"/>
      <c r="G541" s="51"/>
      <c r="H541" s="51"/>
      <c r="I541" s="51"/>
      <c r="J541" s="51"/>
      <c r="K541" s="51"/>
      <c r="L541" s="51"/>
      <c r="M541" s="51"/>
      <c r="N541" s="51"/>
    </row>
    <row r="542" spans="1:14" s="50" customFormat="1" x14ac:dyDescent="0.3">
      <c r="A542" s="51"/>
      <c r="B542" s="51"/>
      <c r="C542" s="51"/>
      <c r="D542" s="51"/>
      <c r="E542" s="51"/>
      <c r="F542" s="51"/>
      <c r="G542" s="51"/>
      <c r="H542" s="51"/>
      <c r="I542" s="51"/>
      <c r="J542" s="51"/>
      <c r="K542" s="51"/>
      <c r="L542" s="51"/>
      <c r="M542" s="51"/>
      <c r="N542" s="51"/>
    </row>
    <row r="543" spans="1:14" s="50" customFormat="1" x14ac:dyDescent="0.3">
      <c r="A543" s="51"/>
      <c r="B543" s="51"/>
      <c r="C543" s="51"/>
      <c r="D543" s="51"/>
      <c r="E543" s="51"/>
      <c r="F543" s="51"/>
      <c r="G543" s="51"/>
      <c r="H543" s="51"/>
      <c r="I543" s="51"/>
      <c r="J543" s="51"/>
      <c r="K543" s="51"/>
      <c r="L543" s="51"/>
      <c r="M543" s="51"/>
      <c r="N543" s="51"/>
    </row>
    <row r="544" spans="1:14" s="50" customFormat="1" x14ac:dyDescent="0.3">
      <c r="A544" s="51"/>
      <c r="B544" s="51"/>
      <c r="C544" s="51"/>
      <c r="D544" s="51"/>
      <c r="E544" s="51"/>
      <c r="F544" s="51"/>
      <c r="G544" s="51"/>
      <c r="H544" s="51"/>
      <c r="I544" s="51"/>
      <c r="J544" s="51"/>
      <c r="K544" s="51"/>
      <c r="L544" s="51"/>
      <c r="M544" s="51"/>
      <c r="N544" s="51"/>
    </row>
    <row r="545" spans="1:14" s="50" customFormat="1" x14ac:dyDescent="0.3">
      <c r="A545" s="51"/>
      <c r="B545" s="51"/>
      <c r="C545" s="51"/>
      <c r="D545" s="51"/>
      <c r="E545" s="51"/>
      <c r="F545" s="51"/>
      <c r="G545" s="51"/>
      <c r="H545" s="51"/>
      <c r="I545" s="51"/>
      <c r="J545" s="51"/>
      <c r="K545" s="51"/>
      <c r="L545" s="51"/>
      <c r="M545" s="51"/>
      <c r="N545" s="51"/>
    </row>
    <row r="546" spans="1:14" s="50" customFormat="1" x14ac:dyDescent="0.3">
      <c r="A546" s="51"/>
      <c r="B546" s="51"/>
      <c r="C546" s="51"/>
      <c r="D546" s="51"/>
      <c r="E546" s="51"/>
      <c r="F546" s="51"/>
      <c r="G546" s="51"/>
      <c r="H546" s="51"/>
      <c r="I546" s="51"/>
      <c r="J546" s="51"/>
      <c r="K546" s="51"/>
      <c r="L546" s="51"/>
      <c r="M546" s="51"/>
      <c r="N546" s="51"/>
    </row>
    <row r="547" spans="1:14" s="50" customFormat="1" x14ac:dyDescent="0.3">
      <c r="A547" s="51"/>
      <c r="B547" s="51"/>
      <c r="C547" s="51"/>
      <c r="D547" s="51"/>
      <c r="E547" s="51"/>
      <c r="F547" s="51"/>
      <c r="G547" s="51"/>
      <c r="H547" s="51"/>
      <c r="I547" s="51"/>
      <c r="J547" s="51"/>
      <c r="K547" s="51"/>
      <c r="L547" s="51"/>
      <c r="M547" s="51"/>
      <c r="N547" s="51"/>
    </row>
    <row r="548" spans="1:14" s="50" customFormat="1" x14ac:dyDescent="0.3">
      <c r="A548" s="51"/>
      <c r="B548" s="51"/>
      <c r="C548" s="51"/>
      <c r="D548" s="51"/>
      <c r="E548" s="51"/>
      <c r="F548" s="51"/>
      <c r="G548" s="51"/>
      <c r="H548" s="51"/>
      <c r="I548" s="51"/>
      <c r="J548" s="51"/>
      <c r="K548" s="51"/>
      <c r="L548" s="51"/>
      <c r="M548" s="51"/>
      <c r="N548" s="51"/>
    </row>
    <row r="549" spans="1:14" s="50" customFormat="1" x14ac:dyDescent="0.3">
      <c r="A549" s="51"/>
      <c r="B549" s="51"/>
      <c r="C549" s="51"/>
      <c r="D549" s="51"/>
      <c r="E549" s="51"/>
      <c r="F549" s="51"/>
      <c r="G549" s="51"/>
      <c r="H549" s="51"/>
      <c r="I549" s="51"/>
      <c r="J549" s="51"/>
      <c r="K549" s="51"/>
      <c r="L549" s="51"/>
      <c r="M549" s="51"/>
      <c r="N549" s="51"/>
    </row>
    <row r="550" spans="1:14" s="50" customFormat="1" x14ac:dyDescent="0.3">
      <c r="A550" s="51"/>
      <c r="B550" s="51"/>
      <c r="C550" s="51"/>
      <c r="D550" s="51"/>
      <c r="E550" s="51"/>
      <c r="F550" s="51"/>
      <c r="G550" s="51"/>
      <c r="H550" s="51"/>
      <c r="I550" s="51"/>
      <c r="J550" s="51"/>
      <c r="K550" s="51"/>
      <c r="L550" s="51"/>
      <c r="M550" s="51"/>
      <c r="N550" s="51"/>
    </row>
    <row r="551" spans="1:14" s="50" customFormat="1" x14ac:dyDescent="0.3">
      <c r="A551" s="51"/>
      <c r="B551" s="51"/>
      <c r="C551" s="51"/>
      <c r="D551" s="51"/>
      <c r="E551" s="51"/>
      <c r="F551" s="51"/>
      <c r="G551" s="51"/>
      <c r="H551" s="51"/>
      <c r="I551" s="51"/>
      <c r="J551" s="51"/>
      <c r="K551" s="51"/>
      <c r="L551" s="51"/>
      <c r="M551" s="51"/>
      <c r="N551" s="51"/>
    </row>
    <row r="552" spans="1:14" s="50" customFormat="1" x14ac:dyDescent="0.3">
      <c r="A552" s="51"/>
      <c r="B552" s="51"/>
      <c r="C552" s="51"/>
      <c r="D552" s="51"/>
      <c r="E552" s="51"/>
      <c r="F552" s="51"/>
      <c r="G552" s="51"/>
      <c r="H552" s="51"/>
      <c r="I552" s="51"/>
      <c r="J552" s="51"/>
      <c r="K552" s="51"/>
      <c r="L552" s="51"/>
      <c r="M552" s="51"/>
      <c r="N552" s="51"/>
    </row>
    <row r="553" spans="1:14" s="50" customFormat="1" x14ac:dyDescent="0.3">
      <c r="A553" s="51"/>
      <c r="B553" s="51"/>
      <c r="C553" s="51"/>
      <c r="D553" s="51"/>
      <c r="E553" s="51"/>
      <c r="F553" s="51"/>
      <c r="G553" s="51"/>
      <c r="H553" s="51"/>
      <c r="I553" s="51"/>
      <c r="J553" s="51"/>
      <c r="K553" s="51"/>
      <c r="L553" s="51"/>
      <c r="M553" s="51"/>
      <c r="N553" s="51"/>
    </row>
    <row r="554" spans="1:14" s="50" customFormat="1" x14ac:dyDescent="0.3">
      <c r="A554" s="51"/>
      <c r="B554" s="51"/>
      <c r="C554" s="51"/>
      <c r="D554" s="51"/>
      <c r="E554" s="51"/>
      <c r="F554" s="51"/>
      <c r="G554" s="51"/>
      <c r="H554" s="51"/>
      <c r="I554" s="51"/>
      <c r="J554" s="51"/>
      <c r="K554" s="51"/>
      <c r="L554" s="51"/>
      <c r="M554" s="51"/>
      <c r="N554" s="51"/>
    </row>
    <row r="555" spans="1:14" s="50" customFormat="1" x14ac:dyDescent="0.3">
      <c r="A555" s="51"/>
      <c r="B555" s="51"/>
      <c r="C555" s="51"/>
      <c r="D555" s="51"/>
      <c r="E555" s="51"/>
      <c r="F555" s="51"/>
      <c r="G555" s="51"/>
      <c r="H555" s="51"/>
      <c r="I555" s="51"/>
      <c r="J555" s="51"/>
      <c r="K555" s="51"/>
      <c r="L555" s="51"/>
      <c r="M555" s="51"/>
      <c r="N555" s="51"/>
    </row>
    <row r="556" spans="1:14" s="50" customFormat="1" x14ac:dyDescent="0.3">
      <c r="A556" s="51"/>
      <c r="B556" s="51"/>
      <c r="C556" s="51"/>
      <c r="D556" s="51"/>
      <c r="E556" s="51"/>
      <c r="F556" s="51"/>
      <c r="G556" s="51"/>
      <c r="H556" s="51"/>
      <c r="I556" s="51"/>
      <c r="J556" s="51"/>
      <c r="K556" s="51"/>
      <c r="L556" s="51"/>
      <c r="M556" s="51"/>
      <c r="N556" s="51"/>
    </row>
    <row r="557" spans="1:14" s="50" customFormat="1" x14ac:dyDescent="0.3">
      <c r="A557" s="51"/>
      <c r="B557" s="51"/>
      <c r="C557" s="51"/>
      <c r="D557" s="51"/>
      <c r="E557" s="51"/>
      <c r="F557" s="51"/>
      <c r="G557" s="51"/>
      <c r="H557" s="51"/>
      <c r="I557" s="51"/>
      <c r="J557" s="51"/>
      <c r="K557" s="51"/>
      <c r="L557" s="51"/>
      <c r="M557" s="51"/>
      <c r="N557" s="51"/>
    </row>
    <row r="558" spans="1:14" s="50" customFormat="1" x14ac:dyDescent="0.3">
      <c r="A558" s="51"/>
      <c r="B558" s="51"/>
      <c r="C558" s="51"/>
      <c r="D558" s="51"/>
      <c r="E558" s="51"/>
      <c r="F558" s="51"/>
      <c r="G558" s="51"/>
      <c r="H558" s="51"/>
      <c r="I558" s="51"/>
      <c r="J558" s="51"/>
      <c r="K558" s="51"/>
      <c r="L558" s="51"/>
      <c r="M558" s="51"/>
      <c r="N558" s="51"/>
    </row>
    <row r="559" spans="1:14" s="50" customFormat="1" x14ac:dyDescent="0.3">
      <c r="A559" s="51"/>
      <c r="B559" s="51"/>
      <c r="C559" s="51"/>
      <c r="D559" s="51"/>
      <c r="E559" s="51"/>
      <c r="F559" s="51"/>
      <c r="G559" s="51"/>
      <c r="H559" s="51"/>
      <c r="I559" s="51"/>
      <c r="J559" s="51"/>
      <c r="K559" s="51"/>
      <c r="L559" s="51"/>
      <c r="M559" s="51"/>
      <c r="N559" s="51"/>
    </row>
    <row r="560" spans="1:14" s="50" customFormat="1" x14ac:dyDescent="0.3">
      <c r="A560" s="51"/>
      <c r="B560" s="51"/>
      <c r="C560" s="51"/>
      <c r="D560" s="51"/>
      <c r="E560" s="51"/>
      <c r="F560" s="51"/>
      <c r="G560" s="51"/>
      <c r="H560" s="51"/>
      <c r="I560" s="51"/>
      <c r="J560" s="51"/>
      <c r="K560" s="51"/>
      <c r="L560" s="51"/>
      <c r="M560" s="51"/>
      <c r="N560" s="51"/>
    </row>
    <row r="561" spans="1:14" s="50" customFormat="1" x14ac:dyDescent="0.3">
      <c r="A561" s="51"/>
      <c r="B561" s="51"/>
      <c r="C561" s="51"/>
      <c r="D561" s="51"/>
      <c r="E561" s="51"/>
      <c r="F561" s="51"/>
      <c r="G561" s="51"/>
      <c r="H561" s="51"/>
      <c r="I561" s="51"/>
      <c r="J561" s="51"/>
      <c r="K561" s="51"/>
      <c r="L561" s="51"/>
      <c r="M561" s="51"/>
      <c r="N561" s="51"/>
    </row>
    <row r="562" spans="1:14" s="50" customFormat="1" x14ac:dyDescent="0.3">
      <c r="A562" s="51"/>
      <c r="B562" s="51"/>
      <c r="C562" s="51"/>
      <c r="D562" s="51"/>
      <c r="E562" s="51"/>
      <c r="F562" s="51"/>
      <c r="G562" s="51"/>
      <c r="H562" s="51"/>
      <c r="I562" s="51"/>
      <c r="J562" s="51"/>
      <c r="K562" s="51"/>
      <c r="L562" s="51"/>
      <c r="M562" s="51"/>
      <c r="N562" s="51"/>
    </row>
    <row r="563" spans="1:14" s="50" customFormat="1" x14ac:dyDescent="0.3">
      <c r="A563" s="51"/>
      <c r="B563" s="51"/>
      <c r="C563" s="51"/>
      <c r="D563" s="51"/>
      <c r="E563" s="51"/>
      <c r="F563" s="51"/>
      <c r="G563" s="51"/>
      <c r="H563" s="51"/>
      <c r="I563" s="51"/>
      <c r="J563" s="51"/>
      <c r="K563" s="51"/>
      <c r="L563" s="51"/>
      <c r="M563" s="51"/>
      <c r="N563" s="51"/>
    </row>
    <row r="564" spans="1:14" s="50" customFormat="1" x14ac:dyDescent="0.3">
      <c r="A564" s="51"/>
      <c r="B564" s="51"/>
      <c r="C564" s="51"/>
      <c r="D564" s="51"/>
      <c r="E564" s="51"/>
      <c r="F564" s="51"/>
      <c r="G564" s="51"/>
      <c r="H564" s="51"/>
      <c r="I564" s="51"/>
      <c r="J564" s="51"/>
      <c r="K564" s="51"/>
      <c r="L564" s="51"/>
      <c r="M564" s="51"/>
      <c r="N564" s="51"/>
    </row>
    <row r="565" spans="1:14" s="50" customFormat="1" x14ac:dyDescent="0.3">
      <c r="A565" s="51"/>
      <c r="B565" s="51"/>
      <c r="C565" s="51"/>
      <c r="D565" s="51"/>
      <c r="E565" s="51"/>
      <c r="F565" s="51"/>
      <c r="G565" s="51"/>
      <c r="H565" s="51"/>
      <c r="I565" s="51"/>
      <c r="J565" s="51"/>
      <c r="K565" s="51"/>
      <c r="L565" s="51"/>
      <c r="M565" s="51"/>
      <c r="N565" s="51"/>
    </row>
    <row r="566" spans="1:14" s="50" customFormat="1" x14ac:dyDescent="0.3">
      <c r="A566" s="51"/>
      <c r="B566" s="51"/>
      <c r="C566" s="51"/>
      <c r="D566" s="51"/>
      <c r="E566" s="51"/>
      <c r="F566" s="51"/>
      <c r="G566" s="51"/>
      <c r="H566" s="51"/>
      <c r="I566" s="51"/>
      <c r="J566" s="51"/>
      <c r="K566" s="51"/>
      <c r="L566" s="51"/>
      <c r="M566" s="51"/>
      <c r="N566" s="51"/>
    </row>
    <row r="567" spans="1:14" s="50" customFormat="1" x14ac:dyDescent="0.3">
      <c r="A567" s="51"/>
      <c r="B567" s="51"/>
      <c r="C567" s="51"/>
      <c r="D567" s="51"/>
      <c r="E567" s="51"/>
      <c r="F567" s="51"/>
      <c r="G567" s="51"/>
      <c r="H567" s="51"/>
      <c r="I567" s="51"/>
      <c r="J567" s="51"/>
      <c r="K567" s="51"/>
      <c r="L567" s="51"/>
      <c r="M567" s="51"/>
      <c r="N567" s="51"/>
    </row>
    <row r="568" spans="1:14" s="50" customFormat="1" x14ac:dyDescent="0.3">
      <c r="A568" s="51"/>
      <c r="B568" s="51"/>
      <c r="C568" s="51"/>
      <c r="D568" s="51"/>
      <c r="E568" s="51"/>
      <c r="F568" s="51"/>
      <c r="G568" s="51"/>
      <c r="H568" s="51"/>
      <c r="I568" s="51"/>
      <c r="J568" s="51"/>
      <c r="K568" s="51"/>
      <c r="L568" s="51"/>
      <c r="M568" s="51"/>
      <c r="N568" s="51"/>
    </row>
    <row r="569" spans="1:14" s="50" customFormat="1" x14ac:dyDescent="0.3">
      <c r="A569" s="51"/>
      <c r="B569" s="51"/>
      <c r="C569" s="51"/>
      <c r="D569" s="51"/>
      <c r="E569" s="51"/>
      <c r="F569" s="51"/>
      <c r="G569" s="51"/>
      <c r="H569" s="51"/>
      <c r="I569" s="51"/>
      <c r="J569" s="51"/>
      <c r="K569" s="51"/>
      <c r="L569" s="51"/>
      <c r="M569" s="51"/>
      <c r="N569" s="51"/>
    </row>
    <row r="570" spans="1:14" s="50" customFormat="1" x14ac:dyDescent="0.3">
      <c r="A570" s="51"/>
      <c r="B570" s="51"/>
      <c r="C570" s="51"/>
      <c r="D570" s="51"/>
      <c r="E570" s="51"/>
      <c r="F570" s="51"/>
      <c r="G570" s="51"/>
      <c r="H570" s="51"/>
      <c r="I570" s="51"/>
      <c r="J570" s="51"/>
      <c r="K570" s="51"/>
      <c r="L570" s="51"/>
      <c r="M570" s="51"/>
      <c r="N570" s="51"/>
    </row>
    <row r="571" spans="1:14" s="50" customFormat="1" x14ac:dyDescent="0.3">
      <c r="A571" s="51"/>
      <c r="B571" s="51"/>
      <c r="C571" s="51"/>
      <c r="D571" s="51"/>
      <c r="E571" s="51"/>
      <c r="F571" s="51"/>
      <c r="G571" s="51"/>
      <c r="H571" s="51"/>
      <c r="I571" s="51"/>
      <c r="J571" s="51"/>
      <c r="K571" s="51"/>
      <c r="L571" s="51"/>
      <c r="M571" s="51"/>
      <c r="N571" s="51"/>
    </row>
    <row r="572" spans="1:14" s="50" customFormat="1" x14ac:dyDescent="0.3">
      <c r="A572" s="51"/>
      <c r="B572" s="51"/>
      <c r="C572" s="51"/>
      <c r="D572" s="51"/>
      <c r="E572" s="51"/>
      <c r="F572" s="51"/>
      <c r="G572" s="51"/>
      <c r="H572" s="51"/>
      <c r="I572" s="51"/>
      <c r="J572" s="51"/>
      <c r="K572" s="51"/>
      <c r="L572" s="51"/>
      <c r="M572" s="51"/>
      <c r="N572" s="51"/>
    </row>
    <row r="573" spans="1:14" s="50" customFormat="1" x14ac:dyDescent="0.3">
      <c r="A573" s="51"/>
      <c r="B573" s="51"/>
      <c r="C573" s="51"/>
      <c r="D573" s="51"/>
      <c r="E573" s="51"/>
      <c r="F573" s="51"/>
      <c r="G573" s="51"/>
      <c r="H573" s="51"/>
      <c r="I573" s="51"/>
      <c r="J573" s="51"/>
      <c r="K573" s="51"/>
      <c r="L573" s="51"/>
      <c r="M573" s="51"/>
      <c r="N573" s="51"/>
    </row>
    <row r="574" spans="1:14" s="50" customFormat="1" x14ac:dyDescent="0.3">
      <c r="A574" s="51"/>
      <c r="B574" s="51"/>
      <c r="C574" s="51"/>
      <c r="D574" s="51"/>
      <c r="E574" s="51"/>
      <c r="F574" s="51"/>
      <c r="G574" s="51"/>
      <c r="H574" s="51"/>
      <c r="I574" s="51"/>
      <c r="J574" s="51"/>
      <c r="K574" s="51"/>
      <c r="L574" s="51"/>
      <c r="M574" s="51"/>
      <c r="N574" s="51"/>
    </row>
    <row r="575" spans="1:14" s="50" customFormat="1" x14ac:dyDescent="0.3">
      <c r="A575" s="51"/>
      <c r="B575" s="51"/>
      <c r="C575" s="51"/>
      <c r="D575" s="51"/>
      <c r="E575" s="51"/>
      <c r="F575" s="51"/>
      <c r="G575" s="51"/>
      <c r="H575" s="51"/>
      <c r="I575" s="51"/>
      <c r="J575" s="51"/>
      <c r="K575" s="51"/>
      <c r="L575" s="51"/>
      <c r="M575" s="51"/>
      <c r="N575" s="51"/>
    </row>
    <row r="576" spans="1:14" s="50" customFormat="1" x14ac:dyDescent="0.3">
      <c r="A576" s="51"/>
      <c r="B576" s="51"/>
      <c r="C576" s="51"/>
      <c r="D576" s="51"/>
      <c r="E576" s="51"/>
      <c r="F576" s="51"/>
      <c r="G576" s="51"/>
      <c r="H576" s="51"/>
      <c r="I576" s="51"/>
      <c r="J576" s="51"/>
      <c r="K576" s="51"/>
      <c r="L576" s="51"/>
      <c r="M576" s="51"/>
      <c r="N576" s="51"/>
    </row>
    <row r="577" spans="1:14" s="50" customFormat="1" x14ac:dyDescent="0.3">
      <c r="A577" s="51"/>
      <c r="B577" s="51"/>
      <c r="C577" s="51"/>
      <c r="D577" s="51"/>
      <c r="E577" s="51"/>
      <c r="F577" s="51"/>
      <c r="G577" s="51"/>
      <c r="H577" s="51"/>
      <c r="I577" s="51"/>
      <c r="J577" s="51"/>
      <c r="K577" s="51"/>
      <c r="L577" s="51"/>
      <c r="M577" s="51"/>
      <c r="N577" s="51"/>
    </row>
    <row r="578" spans="1:14" s="50" customFormat="1" x14ac:dyDescent="0.3">
      <c r="A578" s="51"/>
      <c r="B578" s="51"/>
      <c r="C578" s="51"/>
      <c r="D578" s="51"/>
      <c r="E578" s="51"/>
      <c r="F578" s="51"/>
      <c r="G578" s="51"/>
      <c r="H578" s="51"/>
      <c r="I578" s="51"/>
      <c r="J578" s="51"/>
      <c r="K578" s="51"/>
      <c r="L578" s="51"/>
      <c r="M578" s="51"/>
      <c r="N578" s="51"/>
    </row>
    <row r="579" spans="1:14" s="50" customFormat="1" x14ac:dyDescent="0.3">
      <c r="A579" s="51"/>
      <c r="B579" s="51"/>
      <c r="C579" s="51"/>
      <c r="D579" s="51"/>
      <c r="E579" s="51"/>
      <c r="F579" s="51"/>
      <c r="G579" s="51"/>
      <c r="H579" s="51"/>
      <c r="I579" s="51"/>
      <c r="J579" s="51"/>
      <c r="K579" s="51"/>
      <c r="L579" s="51"/>
      <c r="M579" s="51"/>
      <c r="N579" s="51"/>
    </row>
    <row r="580" spans="1:14" s="50" customFormat="1" x14ac:dyDescent="0.3">
      <c r="A580" s="51"/>
      <c r="B580" s="51"/>
      <c r="C580" s="51"/>
      <c r="D580" s="51"/>
      <c r="E580" s="51"/>
      <c r="F580" s="51"/>
      <c r="G580" s="51"/>
      <c r="H580" s="51"/>
      <c r="I580" s="51"/>
      <c r="J580" s="51"/>
      <c r="K580" s="51"/>
      <c r="L580" s="51"/>
      <c r="M580" s="51"/>
      <c r="N580" s="51"/>
    </row>
    <row r="581" spans="1:14" s="50" customFormat="1" x14ac:dyDescent="0.3">
      <c r="A581" s="51"/>
      <c r="B581" s="51"/>
      <c r="C581" s="51"/>
      <c r="D581" s="51"/>
      <c r="E581" s="51"/>
      <c r="F581" s="51"/>
      <c r="G581" s="51"/>
      <c r="H581" s="51"/>
      <c r="I581" s="51"/>
      <c r="J581" s="51"/>
      <c r="K581" s="51"/>
      <c r="L581" s="51"/>
      <c r="M581" s="51"/>
      <c r="N581" s="51"/>
    </row>
    <row r="582" spans="1:14" s="50" customFormat="1" x14ac:dyDescent="0.3">
      <c r="A582" s="51"/>
      <c r="B582" s="51"/>
      <c r="C582" s="51"/>
      <c r="D582" s="51"/>
      <c r="E582" s="51"/>
      <c r="F582" s="51"/>
      <c r="G582" s="51"/>
      <c r="H582" s="51"/>
      <c r="I582" s="51"/>
      <c r="J582" s="51"/>
      <c r="K582" s="51"/>
      <c r="L582" s="51"/>
      <c r="M582" s="51"/>
      <c r="N582" s="51"/>
    </row>
    <row r="583" spans="1:14" s="50" customFormat="1" x14ac:dyDescent="0.3">
      <c r="A583" s="51"/>
      <c r="B583" s="51"/>
      <c r="C583" s="51"/>
      <c r="D583" s="51"/>
      <c r="E583" s="51"/>
      <c r="F583" s="51"/>
      <c r="G583" s="51"/>
      <c r="H583" s="51"/>
      <c r="I583" s="51"/>
      <c r="J583" s="51"/>
      <c r="K583" s="51"/>
      <c r="L583" s="51"/>
      <c r="M583" s="51"/>
      <c r="N583" s="51"/>
    </row>
    <row r="584" spans="1:14" s="50" customFormat="1" x14ac:dyDescent="0.3">
      <c r="A584" s="51"/>
      <c r="B584" s="51"/>
      <c r="C584" s="51"/>
      <c r="D584" s="51"/>
      <c r="E584" s="51"/>
      <c r="F584" s="51"/>
      <c r="G584" s="51"/>
      <c r="H584" s="51"/>
      <c r="I584" s="51"/>
      <c r="J584" s="51"/>
      <c r="K584" s="51"/>
      <c r="L584" s="51"/>
      <c r="M584" s="51"/>
      <c r="N584" s="51"/>
    </row>
    <row r="585" spans="1:14" s="50" customFormat="1" x14ac:dyDescent="0.3">
      <c r="A585" s="51"/>
      <c r="B585" s="51"/>
      <c r="C585" s="51"/>
      <c r="D585" s="51"/>
      <c r="E585" s="51"/>
      <c r="F585" s="51"/>
      <c r="G585" s="51"/>
      <c r="H585" s="51"/>
      <c r="I585" s="51"/>
      <c r="J585" s="51"/>
      <c r="K585" s="51"/>
      <c r="L585" s="51"/>
      <c r="M585" s="51"/>
      <c r="N585" s="51"/>
    </row>
    <row r="586" spans="1:14" s="50" customFormat="1" x14ac:dyDescent="0.3">
      <c r="A586" s="51"/>
      <c r="B586" s="51"/>
      <c r="C586" s="51"/>
      <c r="D586" s="51"/>
      <c r="E586" s="51"/>
      <c r="F586" s="51"/>
      <c r="G586" s="51"/>
      <c r="H586" s="51"/>
      <c r="I586" s="51"/>
      <c r="J586" s="51"/>
      <c r="K586" s="51"/>
      <c r="L586" s="51"/>
      <c r="M586" s="51"/>
      <c r="N586" s="51"/>
    </row>
    <row r="587" spans="1:14" s="50" customFormat="1" x14ac:dyDescent="0.3">
      <c r="A587" s="51"/>
      <c r="B587" s="51"/>
      <c r="C587" s="51"/>
      <c r="D587" s="51"/>
      <c r="E587" s="51"/>
      <c r="F587" s="51"/>
      <c r="G587" s="51"/>
      <c r="H587" s="51"/>
      <c r="I587" s="51"/>
      <c r="J587" s="51"/>
      <c r="K587" s="51"/>
      <c r="L587" s="51"/>
      <c r="M587" s="51"/>
      <c r="N587" s="51"/>
    </row>
    <row r="588" spans="1:14" s="50" customFormat="1" x14ac:dyDescent="0.3">
      <c r="A588" s="51"/>
      <c r="B588" s="51"/>
      <c r="C588" s="51"/>
      <c r="D588" s="51"/>
      <c r="E588" s="51"/>
      <c r="F588" s="51"/>
      <c r="G588" s="51"/>
      <c r="H588" s="51"/>
      <c r="I588" s="51"/>
      <c r="J588" s="51"/>
      <c r="K588" s="51"/>
      <c r="L588" s="51"/>
      <c r="M588" s="51"/>
      <c r="N588" s="51"/>
    </row>
    <row r="589" spans="1:14" s="50" customFormat="1" x14ac:dyDescent="0.3">
      <c r="A589" s="51"/>
      <c r="B589" s="51"/>
      <c r="C589" s="51"/>
      <c r="D589" s="51"/>
      <c r="E589" s="51"/>
      <c r="F589" s="51"/>
      <c r="G589" s="51"/>
      <c r="H589" s="51"/>
      <c r="I589" s="51"/>
      <c r="J589" s="51"/>
      <c r="K589" s="51"/>
      <c r="L589" s="51"/>
      <c r="M589" s="51"/>
      <c r="N589" s="51"/>
    </row>
    <row r="590" spans="1:14" s="50" customFormat="1" x14ac:dyDescent="0.3">
      <c r="A590" s="51"/>
      <c r="B590" s="51"/>
      <c r="C590" s="51"/>
      <c r="D590" s="51"/>
      <c r="E590" s="51"/>
      <c r="F590" s="51"/>
      <c r="G590" s="51"/>
      <c r="H590" s="51"/>
      <c r="I590" s="51"/>
      <c r="J590" s="51"/>
      <c r="K590" s="51"/>
      <c r="L590" s="51"/>
      <c r="M590" s="51"/>
      <c r="N590" s="51"/>
    </row>
    <row r="591" spans="1:14" s="50" customFormat="1" x14ac:dyDescent="0.3">
      <c r="A591" s="51"/>
      <c r="B591" s="51"/>
      <c r="C591" s="51"/>
      <c r="D591" s="51"/>
      <c r="E591" s="51"/>
      <c r="F591" s="51"/>
      <c r="G591" s="51"/>
      <c r="H591" s="51"/>
      <c r="I591" s="51"/>
      <c r="J591" s="51"/>
      <c r="K591" s="51"/>
      <c r="L591" s="51"/>
      <c r="M591" s="51"/>
      <c r="N591" s="51"/>
    </row>
    <row r="592" spans="1:14" s="50" customFormat="1" x14ac:dyDescent="0.3">
      <c r="A592" s="51"/>
      <c r="B592" s="51"/>
      <c r="C592" s="51"/>
      <c r="D592" s="51"/>
      <c r="E592" s="51"/>
      <c r="F592" s="51"/>
      <c r="G592" s="51"/>
      <c r="H592" s="51"/>
      <c r="I592" s="51"/>
      <c r="J592" s="51"/>
      <c r="K592" s="51"/>
      <c r="L592" s="51"/>
      <c r="M592" s="51"/>
      <c r="N592" s="51"/>
    </row>
    <row r="593" spans="1:14" s="50" customFormat="1" x14ac:dyDescent="0.3">
      <c r="A593" s="51"/>
      <c r="B593" s="51"/>
      <c r="C593" s="51"/>
      <c r="D593" s="51"/>
      <c r="E593" s="51"/>
      <c r="F593" s="51"/>
      <c r="G593" s="51"/>
      <c r="H593" s="51"/>
      <c r="I593" s="51"/>
      <c r="J593" s="51"/>
      <c r="K593" s="51"/>
      <c r="L593" s="51"/>
      <c r="M593" s="51"/>
      <c r="N593" s="51"/>
    </row>
    <row r="594" spans="1:14" s="50" customFormat="1" x14ac:dyDescent="0.3">
      <c r="A594" s="51"/>
      <c r="B594" s="51"/>
      <c r="C594" s="51"/>
      <c r="D594" s="51"/>
      <c r="E594" s="51"/>
      <c r="F594" s="51"/>
      <c r="G594" s="51"/>
      <c r="H594" s="51"/>
      <c r="I594" s="51"/>
      <c r="J594" s="51"/>
      <c r="K594" s="51"/>
      <c r="L594" s="51"/>
      <c r="M594" s="51"/>
      <c r="N594" s="51"/>
    </row>
    <row r="595" spans="1:14" s="50" customFormat="1" x14ac:dyDescent="0.3">
      <c r="A595" s="51"/>
      <c r="B595" s="51"/>
      <c r="C595" s="51"/>
      <c r="D595" s="51"/>
      <c r="E595" s="51"/>
      <c r="F595" s="51"/>
      <c r="G595" s="51"/>
      <c r="H595" s="51"/>
      <c r="I595" s="51"/>
      <c r="J595" s="51"/>
      <c r="K595" s="51"/>
      <c r="L595" s="51"/>
      <c r="M595" s="51"/>
      <c r="N595" s="51"/>
    </row>
    <row r="596" spans="1:14" s="50" customFormat="1" x14ac:dyDescent="0.3">
      <c r="A596" s="51"/>
      <c r="B596" s="51"/>
      <c r="C596" s="51"/>
      <c r="D596" s="51"/>
      <c r="E596" s="51"/>
      <c r="F596" s="51"/>
      <c r="G596" s="51"/>
      <c r="H596" s="51"/>
      <c r="I596" s="51"/>
      <c r="J596" s="51"/>
      <c r="K596" s="51"/>
      <c r="L596" s="51"/>
      <c r="M596" s="51"/>
      <c r="N596" s="51"/>
    </row>
    <row r="597" spans="1:14" s="50" customFormat="1" x14ac:dyDescent="0.3">
      <c r="A597" s="51"/>
      <c r="B597" s="51"/>
      <c r="C597" s="51"/>
      <c r="D597" s="51"/>
      <c r="E597" s="51"/>
      <c r="F597" s="51"/>
      <c r="G597" s="51"/>
      <c r="H597" s="51"/>
      <c r="I597" s="51"/>
      <c r="J597" s="51"/>
      <c r="K597" s="51"/>
      <c r="L597" s="51"/>
      <c r="M597" s="51"/>
      <c r="N597" s="51"/>
    </row>
    <row r="598" spans="1:14" s="50" customFormat="1" x14ac:dyDescent="0.3">
      <c r="A598" s="51"/>
      <c r="B598" s="51"/>
      <c r="C598" s="51"/>
      <c r="D598" s="51"/>
      <c r="E598" s="51"/>
      <c r="F598" s="51"/>
      <c r="G598" s="51"/>
      <c r="H598" s="51"/>
      <c r="I598" s="51"/>
      <c r="J598" s="51"/>
      <c r="K598" s="51"/>
      <c r="L598" s="51"/>
      <c r="M598" s="51"/>
      <c r="N598" s="51"/>
    </row>
    <row r="599" spans="1:14" s="50" customFormat="1" x14ac:dyDescent="0.3">
      <c r="A599" s="51"/>
      <c r="B599" s="51"/>
      <c r="C599" s="51"/>
      <c r="D599" s="51"/>
      <c r="E599" s="51"/>
      <c r="F599" s="51"/>
      <c r="G599" s="51"/>
      <c r="H599" s="51"/>
      <c r="I599" s="51"/>
      <c r="J599" s="51"/>
      <c r="K599" s="51"/>
      <c r="L599" s="51"/>
      <c r="M599" s="51"/>
      <c r="N599" s="51"/>
    </row>
    <row r="600" spans="1:14" s="50" customFormat="1" x14ac:dyDescent="0.3">
      <c r="A600" s="51"/>
      <c r="B600" s="51"/>
      <c r="C600" s="51"/>
      <c r="D600" s="51"/>
      <c r="E600" s="51"/>
      <c r="F600" s="51"/>
      <c r="G600" s="51"/>
      <c r="H600" s="51"/>
      <c r="I600" s="51"/>
      <c r="J600" s="51"/>
      <c r="K600" s="51"/>
      <c r="L600" s="51"/>
      <c r="M600" s="51"/>
      <c r="N600" s="51"/>
    </row>
    <row r="601" spans="1:14" s="50" customFormat="1" x14ac:dyDescent="0.3">
      <c r="A601" s="51"/>
      <c r="B601" s="51"/>
      <c r="C601" s="51"/>
      <c r="D601" s="51"/>
      <c r="E601" s="51"/>
      <c r="F601" s="51"/>
      <c r="G601" s="51"/>
      <c r="H601" s="51"/>
      <c r="I601" s="51"/>
      <c r="J601" s="51"/>
      <c r="K601" s="51"/>
      <c r="L601" s="51"/>
      <c r="M601" s="51"/>
      <c r="N601" s="51"/>
    </row>
    <row r="602" spans="1:14" s="50" customFormat="1" x14ac:dyDescent="0.3">
      <c r="A602" s="51"/>
      <c r="B602" s="51"/>
      <c r="C602" s="51"/>
      <c r="D602" s="51"/>
      <c r="E602" s="51"/>
      <c r="F602" s="51"/>
      <c r="G602" s="51"/>
      <c r="H602" s="51"/>
      <c r="I602" s="51"/>
      <c r="J602" s="51"/>
      <c r="K602" s="51"/>
      <c r="L602" s="51"/>
      <c r="M602" s="51"/>
      <c r="N602" s="51"/>
    </row>
    <row r="603" spans="1:14" s="50" customFormat="1" x14ac:dyDescent="0.3">
      <c r="A603" s="51"/>
      <c r="B603" s="51"/>
      <c r="C603" s="51"/>
      <c r="D603" s="51"/>
      <c r="E603" s="51"/>
      <c r="F603" s="51"/>
      <c r="G603" s="51"/>
      <c r="H603" s="51"/>
      <c r="I603" s="51"/>
      <c r="J603" s="51"/>
      <c r="K603" s="51"/>
      <c r="L603" s="51"/>
      <c r="M603" s="51"/>
      <c r="N603" s="51"/>
    </row>
    <row r="604" spans="1:14" s="50" customFormat="1" x14ac:dyDescent="0.3">
      <c r="A604" s="51"/>
      <c r="B604" s="51"/>
      <c r="C604" s="51"/>
      <c r="D604" s="51"/>
      <c r="E604" s="51"/>
      <c r="F604" s="51"/>
      <c r="G604" s="51"/>
      <c r="H604" s="51"/>
      <c r="I604" s="51"/>
      <c r="J604" s="51"/>
      <c r="K604" s="51"/>
      <c r="L604" s="51"/>
      <c r="M604" s="51"/>
      <c r="N604" s="51"/>
    </row>
    <row r="605" spans="1:14" s="50" customFormat="1" x14ac:dyDescent="0.3">
      <c r="A605" s="51"/>
      <c r="B605" s="51"/>
      <c r="C605" s="51"/>
      <c r="D605" s="51"/>
      <c r="E605" s="51"/>
      <c r="F605" s="51"/>
      <c r="G605" s="51"/>
      <c r="H605" s="51"/>
      <c r="I605" s="51"/>
      <c r="J605" s="51"/>
      <c r="K605" s="51"/>
      <c r="L605" s="51"/>
      <c r="M605" s="51"/>
      <c r="N605" s="51"/>
    </row>
    <row r="606" spans="1:14" s="50" customFormat="1" x14ac:dyDescent="0.3">
      <c r="A606" s="51"/>
      <c r="B606" s="51"/>
      <c r="C606" s="51"/>
      <c r="D606" s="51"/>
      <c r="E606" s="51"/>
      <c r="F606" s="51"/>
      <c r="G606" s="51"/>
      <c r="H606" s="51"/>
      <c r="I606" s="51"/>
      <c r="J606" s="51"/>
      <c r="K606" s="51"/>
      <c r="L606" s="51"/>
      <c r="M606" s="51"/>
      <c r="N606" s="51"/>
    </row>
    <row r="607" spans="1:14" s="50" customFormat="1" x14ac:dyDescent="0.3">
      <c r="A607" s="51"/>
      <c r="B607" s="51"/>
      <c r="C607" s="51"/>
      <c r="D607" s="51"/>
      <c r="E607" s="51"/>
      <c r="F607" s="51"/>
      <c r="G607" s="51"/>
      <c r="H607" s="51"/>
      <c r="I607" s="51"/>
      <c r="J607" s="51"/>
      <c r="K607" s="51"/>
      <c r="L607" s="51"/>
      <c r="M607" s="51"/>
      <c r="N607" s="51"/>
    </row>
    <row r="608" spans="1:14" s="50" customFormat="1" x14ac:dyDescent="0.3">
      <c r="A608" s="51"/>
      <c r="B608" s="51"/>
      <c r="C608" s="51"/>
      <c r="D608" s="51"/>
      <c r="E608" s="51"/>
      <c r="F608" s="51"/>
      <c r="G608" s="51"/>
      <c r="H608" s="51"/>
      <c r="I608" s="51"/>
      <c r="J608" s="51"/>
      <c r="K608" s="51"/>
      <c r="L608" s="51"/>
      <c r="M608" s="51"/>
      <c r="N608" s="51"/>
    </row>
    <row r="609" spans="1:14" s="50" customFormat="1" x14ac:dyDescent="0.3">
      <c r="A609" s="51"/>
      <c r="B609" s="51"/>
      <c r="C609" s="51"/>
      <c r="D609" s="51"/>
      <c r="E609" s="51"/>
      <c r="F609" s="51"/>
      <c r="G609" s="51"/>
      <c r="H609" s="51"/>
      <c r="I609" s="51"/>
      <c r="J609" s="51"/>
      <c r="K609" s="51"/>
      <c r="L609" s="51"/>
      <c r="M609" s="51"/>
      <c r="N609" s="51"/>
    </row>
    <row r="610" spans="1:14" s="50" customFormat="1" x14ac:dyDescent="0.3">
      <c r="A610" s="51"/>
      <c r="B610" s="51"/>
      <c r="C610" s="51"/>
      <c r="D610" s="51"/>
      <c r="E610" s="51"/>
      <c r="F610" s="51"/>
      <c r="G610" s="51"/>
      <c r="H610" s="51"/>
      <c r="I610" s="51"/>
      <c r="J610" s="51"/>
      <c r="K610" s="51"/>
      <c r="L610" s="51"/>
      <c r="M610" s="51"/>
      <c r="N610" s="51"/>
    </row>
    <row r="611" spans="1:14" s="50" customFormat="1" x14ac:dyDescent="0.3">
      <c r="A611" s="51"/>
      <c r="B611" s="51"/>
      <c r="C611" s="51"/>
      <c r="D611" s="51"/>
      <c r="E611" s="51"/>
      <c r="F611" s="51"/>
      <c r="G611" s="51"/>
      <c r="H611" s="51"/>
      <c r="I611" s="51"/>
      <c r="J611" s="51"/>
      <c r="K611" s="51"/>
      <c r="L611" s="51"/>
      <c r="M611" s="51"/>
      <c r="N611" s="51"/>
    </row>
    <row r="612" spans="1:14" s="50" customFormat="1" x14ac:dyDescent="0.3">
      <c r="A612" s="51"/>
      <c r="B612" s="51"/>
      <c r="C612" s="51"/>
      <c r="D612" s="51"/>
      <c r="E612" s="51"/>
      <c r="F612" s="51"/>
      <c r="G612" s="51"/>
      <c r="H612" s="51"/>
      <c r="I612" s="51"/>
      <c r="J612" s="51"/>
      <c r="K612" s="51"/>
      <c r="L612" s="51"/>
      <c r="M612" s="51"/>
      <c r="N612" s="51"/>
    </row>
    <row r="613" spans="1:14" s="50" customFormat="1" x14ac:dyDescent="0.3">
      <c r="A613" s="51"/>
      <c r="B613" s="51"/>
      <c r="C613" s="51"/>
      <c r="D613" s="51"/>
      <c r="E613" s="51"/>
      <c r="F613" s="51"/>
      <c r="G613" s="51"/>
      <c r="H613" s="51"/>
      <c r="I613" s="51"/>
      <c r="J613" s="51"/>
      <c r="K613" s="51"/>
      <c r="L613" s="51"/>
      <c r="M613" s="51"/>
      <c r="N613" s="51"/>
    </row>
    <row r="614" spans="1:14" s="50" customFormat="1" x14ac:dyDescent="0.3">
      <c r="A614" s="51"/>
      <c r="B614" s="51"/>
      <c r="C614" s="51"/>
      <c r="D614" s="51"/>
      <c r="E614" s="51"/>
      <c r="F614" s="51"/>
      <c r="G614" s="51"/>
      <c r="H614" s="51"/>
      <c r="I614" s="51"/>
      <c r="J614" s="51"/>
      <c r="K614" s="51"/>
      <c r="L614" s="51"/>
      <c r="M614" s="51"/>
      <c r="N614" s="51"/>
    </row>
    <row r="615" spans="1:14" s="50" customFormat="1" x14ac:dyDescent="0.3">
      <c r="A615" s="51"/>
      <c r="B615" s="51"/>
      <c r="C615" s="51"/>
      <c r="D615" s="51"/>
      <c r="E615" s="51"/>
      <c r="F615" s="51"/>
      <c r="G615" s="51"/>
      <c r="H615" s="51"/>
      <c r="I615" s="51"/>
      <c r="J615" s="51"/>
      <c r="K615" s="51"/>
      <c r="L615" s="51"/>
      <c r="M615" s="51"/>
      <c r="N615" s="51"/>
    </row>
    <row r="616" spans="1:14" s="50" customFormat="1" x14ac:dyDescent="0.3">
      <c r="A616" s="51"/>
      <c r="B616" s="51"/>
      <c r="C616" s="51"/>
      <c r="D616" s="51"/>
      <c r="E616" s="51"/>
      <c r="F616" s="51"/>
      <c r="G616" s="51"/>
      <c r="H616" s="51"/>
      <c r="I616" s="51"/>
      <c r="J616" s="51"/>
      <c r="K616" s="51"/>
      <c r="L616" s="51"/>
      <c r="M616" s="51"/>
      <c r="N616" s="51"/>
    </row>
    <row r="617" spans="1:14" s="50" customFormat="1" x14ac:dyDescent="0.3">
      <c r="A617" s="51"/>
      <c r="B617" s="51"/>
      <c r="C617" s="51"/>
      <c r="D617" s="51"/>
      <c r="E617" s="51"/>
      <c r="F617" s="51"/>
      <c r="G617" s="51"/>
      <c r="H617" s="51"/>
      <c r="I617" s="51"/>
      <c r="J617" s="51"/>
      <c r="K617" s="51"/>
      <c r="L617" s="51"/>
      <c r="M617" s="51"/>
      <c r="N617" s="51"/>
    </row>
    <row r="618" spans="1:14" s="50" customFormat="1" x14ac:dyDescent="0.3">
      <c r="A618" s="51"/>
      <c r="B618" s="51"/>
      <c r="C618" s="51"/>
      <c r="D618" s="51"/>
      <c r="E618" s="51"/>
      <c r="F618" s="51"/>
      <c r="G618" s="51"/>
      <c r="H618" s="51"/>
      <c r="I618" s="51"/>
      <c r="J618" s="51"/>
      <c r="K618" s="51"/>
      <c r="L618" s="51"/>
      <c r="M618" s="51"/>
      <c r="N618" s="51"/>
    </row>
    <row r="619" spans="1:14" s="50" customFormat="1" x14ac:dyDescent="0.3">
      <c r="A619" s="51"/>
      <c r="B619" s="51"/>
      <c r="C619" s="51"/>
      <c r="D619" s="51"/>
      <c r="E619" s="51"/>
      <c r="F619" s="51"/>
      <c r="G619" s="51"/>
      <c r="H619" s="51"/>
      <c r="I619" s="51"/>
      <c r="J619" s="51"/>
      <c r="K619" s="51"/>
      <c r="L619" s="51"/>
      <c r="M619" s="51"/>
      <c r="N619" s="51"/>
    </row>
    <row r="620" spans="1:14" s="50" customFormat="1" x14ac:dyDescent="0.3">
      <c r="A620" s="51"/>
      <c r="B620" s="51"/>
      <c r="C620" s="51"/>
      <c r="D620" s="51"/>
      <c r="E620" s="51"/>
      <c r="F620" s="51"/>
      <c r="G620" s="51"/>
      <c r="H620" s="51"/>
      <c r="I620" s="51"/>
      <c r="J620" s="51"/>
      <c r="K620" s="51"/>
      <c r="L620" s="51"/>
      <c r="M620" s="51"/>
      <c r="N620" s="51"/>
    </row>
    <row r="621" spans="1:14" s="50" customFormat="1" x14ac:dyDescent="0.3">
      <c r="A621" s="51"/>
      <c r="B621" s="51"/>
      <c r="C621" s="51"/>
      <c r="D621" s="51"/>
      <c r="E621" s="51"/>
      <c r="F621" s="51"/>
      <c r="G621" s="51"/>
      <c r="H621" s="51"/>
      <c r="I621" s="51"/>
      <c r="J621" s="51"/>
      <c r="K621" s="51"/>
      <c r="L621" s="51"/>
      <c r="M621" s="51"/>
      <c r="N621" s="51"/>
    </row>
    <row r="622" spans="1:14" s="50" customFormat="1" x14ac:dyDescent="0.3">
      <c r="A622" s="51"/>
      <c r="B622" s="51"/>
      <c r="C622" s="51"/>
      <c r="D622" s="51"/>
      <c r="E622" s="51"/>
      <c r="F622" s="51"/>
      <c r="G622" s="51"/>
      <c r="H622" s="51"/>
      <c r="I622" s="51"/>
      <c r="J622" s="51"/>
      <c r="K622" s="51"/>
      <c r="L622" s="51"/>
      <c r="M622" s="51"/>
      <c r="N622" s="51"/>
    </row>
    <row r="623" spans="1:14" s="50" customFormat="1" x14ac:dyDescent="0.3">
      <c r="A623" s="51"/>
      <c r="B623" s="51"/>
      <c r="C623" s="51"/>
      <c r="D623" s="51"/>
      <c r="E623" s="51"/>
      <c r="F623" s="51"/>
      <c r="G623" s="51"/>
      <c r="H623" s="51"/>
      <c r="I623" s="51"/>
      <c r="J623" s="51"/>
      <c r="K623" s="51"/>
      <c r="L623" s="51"/>
      <c r="M623" s="51"/>
      <c r="N623" s="51"/>
    </row>
    <row r="624" spans="1:14" s="50" customFormat="1" x14ac:dyDescent="0.3">
      <c r="A624" s="51"/>
      <c r="B624" s="51"/>
      <c r="C624" s="51"/>
      <c r="D624" s="51"/>
      <c r="E624" s="51"/>
      <c r="F624" s="51"/>
      <c r="G624" s="51"/>
      <c r="H624" s="51"/>
      <c r="I624" s="51"/>
      <c r="J624" s="51"/>
      <c r="K624" s="51"/>
      <c r="L624" s="51"/>
      <c r="M624" s="51"/>
      <c r="N624" s="51"/>
    </row>
    <row r="625" spans="1:14" s="50" customFormat="1" x14ac:dyDescent="0.3">
      <c r="A625" s="51"/>
      <c r="B625" s="51"/>
      <c r="C625" s="51"/>
      <c r="D625" s="51"/>
      <c r="E625" s="51"/>
      <c r="F625" s="51"/>
      <c r="G625" s="51"/>
      <c r="H625" s="51"/>
      <c r="I625" s="51"/>
      <c r="J625" s="51"/>
      <c r="K625" s="51"/>
      <c r="L625" s="51"/>
      <c r="M625" s="51"/>
      <c r="N625" s="51"/>
    </row>
    <row r="626" spans="1:14" s="50" customFormat="1" x14ac:dyDescent="0.3">
      <c r="A626" s="51"/>
      <c r="B626" s="51"/>
      <c r="C626" s="51"/>
      <c r="D626" s="51"/>
      <c r="E626" s="51"/>
      <c r="F626" s="51"/>
      <c r="G626" s="51"/>
      <c r="H626" s="51"/>
      <c r="I626" s="51"/>
      <c r="J626" s="51"/>
      <c r="K626" s="51"/>
      <c r="L626" s="51"/>
      <c r="M626" s="51"/>
      <c r="N626" s="51"/>
    </row>
    <row r="627" spans="1:14" s="50" customFormat="1" x14ac:dyDescent="0.3">
      <c r="A627" s="51"/>
      <c r="B627" s="51"/>
      <c r="C627" s="51"/>
      <c r="D627" s="51"/>
      <c r="E627" s="51"/>
      <c r="F627" s="51"/>
      <c r="G627" s="51"/>
      <c r="H627" s="51"/>
      <c r="I627" s="51"/>
      <c r="J627" s="51"/>
      <c r="K627" s="51"/>
      <c r="L627" s="51"/>
      <c r="M627" s="51"/>
      <c r="N627" s="51"/>
    </row>
    <row r="628" spans="1:14" s="50" customFormat="1" x14ac:dyDescent="0.3">
      <c r="A628" s="51"/>
      <c r="B628" s="51"/>
      <c r="C628" s="51"/>
      <c r="D628" s="51"/>
      <c r="E628" s="51"/>
      <c r="F628" s="51"/>
      <c r="G628" s="51"/>
      <c r="H628" s="51"/>
      <c r="I628" s="51"/>
      <c r="J628" s="51"/>
      <c r="K628" s="51"/>
      <c r="L628" s="51"/>
      <c r="M628" s="51"/>
      <c r="N628" s="51"/>
    </row>
    <row r="629" spans="1:14" s="50" customFormat="1" x14ac:dyDescent="0.3">
      <c r="A629" s="51"/>
      <c r="B629" s="51"/>
      <c r="C629" s="51"/>
      <c r="D629" s="51"/>
      <c r="E629" s="51"/>
      <c r="F629" s="51"/>
      <c r="G629" s="51"/>
      <c r="H629" s="51"/>
      <c r="I629" s="51"/>
      <c r="J629" s="51"/>
      <c r="K629" s="51"/>
      <c r="L629" s="51"/>
      <c r="M629" s="51"/>
      <c r="N629" s="51"/>
    </row>
    <row r="630" spans="1:14" s="50" customFormat="1" x14ac:dyDescent="0.3">
      <c r="A630" s="51"/>
      <c r="B630" s="51"/>
      <c r="C630" s="51"/>
      <c r="D630" s="51"/>
      <c r="E630" s="51"/>
      <c r="F630" s="51"/>
      <c r="G630" s="51"/>
      <c r="H630" s="51"/>
      <c r="I630" s="51"/>
      <c r="J630" s="51"/>
      <c r="K630" s="51"/>
      <c r="L630" s="51"/>
      <c r="M630" s="51"/>
      <c r="N630" s="51"/>
    </row>
    <row r="631" spans="1:14" s="50" customFormat="1" x14ac:dyDescent="0.3">
      <c r="A631" s="51"/>
      <c r="B631" s="51"/>
      <c r="C631" s="51"/>
      <c r="D631" s="51"/>
      <c r="E631" s="51"/>
      <c r="F631" s="51"/>
      <c r="G631" s="51"/>
      <c r="H631" s="51"/>
      <c r="I631" s="51"/>
      <c r="J631" s="51"/>
      <c r="K631" s="51"/>
      <c r="L631" s="51"/>
      <c r="M631" s="51"/>
      <c r="N631" s="51"/>
    </row>
    <row r="632" spans="1:14" s="50" customFormat="1" x14ac:dyDescent="0.3">
      <c r="A632" s="51"/>
      <c r="B632" s="51"/>
      <c r="C632" s="51"/>
      <c r="D632" s="51"/>
      <c r="E632" s="51"/>
      <c r="F632" s="51"/>
      <c r="G632" s="51"/>
      <c r="H632" s="51"/>
      <c r="I632" s="51"/>
      <c r="J632" s="51"/>
      <c r="K632" s="51"/>
      <c r="L632" s="51"/>
      <c r="M632" s="51"/>
      <c r="N632" s="51"/>
    </row>
    <row r="633" spans="1:14" s="50" customFormat="1" x14ac:dyDescent="0.3">
      <c r="A633" s="51"/>
      <c r="B633" s="51"/>
      <c r="C633" s="51"/>
      <c r="D633" s="51"/>
      <c r="E633" s="51"/>
      <c r="F633" s="51"/>
      <c r="G633" s="51"/>
      <c r="H633" s="51"/>
      <c r="I633" s="51"/>
      <c r="J633" s="51"/>
      <c r="K633" s="51"/>
      <c r="L633" s="51"/>
      <c r="M633" s="51"/>
      <c r="N633" s="51"/>
    </row>
    <row r="634" spans="1:14" s="50" customFormat="1" x14ac:dyDescent="0.3">
      <c r="A634" s="51"/>
      <c r="B634" s="51"/>
      <c r="C634" s="51"/>
      <c r="D634" s="51"/>
      <c r="E634" s="51"/>
      <c r="F634" s="51"/>
      <c r="G634" s="51"/>
      <c r="H634" s="51"/>
      <c r="I634" s="51"/>
      <c r="J634" s="51"/>
      <c r="K634" s="51"/>
      <c r="L634" s="51"/>
      <c r="M634" s="51"/>
      <c r="N634" s="51"/>
    </row>
    <row r="635" spans="1:14" s="50" customFormat="1" x14ac:dyDescent="0.3">
      <c r="A635" s="51"/>
      <c r="B635" s="51"/>
      <c r="C635" s="51"/>
      <c r="D635" s="51"/>
      <c r="E635" s="51"/>
      <c r="F635" s="51"/>
      <c r="G635" s="51"/>
      <c r="H635" s="51"/>
      <c r="I635" s="51"/>
      <c r="J635" s="51"/>
      <c r="K635" s="51"/>
      <c r="L635" s="51"/>
      <c r="M635" s="51"/>
      <c r="N635" s="51"/>
    </row>
    <row r="636" spans="1:14" s="50" customFormat="1" x14ac:dyDescent="0.3">
      <c r="A636" s="51"/>
      <c r="B636" s="51"/>
      <c r="C636" s="51"/>
      <c r="D636" s="51"/>
      <c r="E636" s="51"/>
      <c r="F636" s="51"/>
      <c r="G636" s="51"/>
      <c r="H636" s="51"/>
      <c r="I636" s="51"/>
      <c r="J636" s="51"/>
      <c r="K636" s="51"/>
      <c r="L636" s="51"/>
      <c r="M636" s="51"/>
      <c r="N636" s="51"/>
    </row>
    <row r="637" spans="1:14" s="50" customFormat="1" x14ac:dyDescent="0.3">
      <c r="A637" s="51"/>
      <c r="B637" s="51"/>
      <c r="C637" s="51"/>
      <c r="D637" s="51"/>
      <c r="E637" s="51"/>
      <c r="F637" s="51"/>
      <c r="G637" s="51"/>
      <c r="H637" s="51"/>
      <c r="I637" s="51"/>
      <c r="J637" s="51"/>
      <c r="K637" s="51"/>
      <c r="L637" s="51"/>
      <c r="M637" s="51"/>
      <c r="N637" s="51"/>
    </row>
    <row r="638" spans="1:14" s="50" customFormat="1" x14ac:dyDescent="0.3">
      <c r="A638" s="51"/>
      <c r="B638" s="51"/>
      <c r="C638" s="51"/>
      <c r="D638" s="51"/>
      <c r="E638" s="51"/>
      <c r="F638" s="51"/>
      <c r="G638" s="51"/>
      <c r="H638" s="51"/>
      <c r="I638" s="51"/>
      <c r="J638" s="51"/>
      <c r="K638" s="51"/>
      <c r="L638" s="51"/>
      <c r="M638" s="51"/>
      <c r="N638" s="51"/>
    </row>
    <row r="639" spans="1:14" s="50" customFormat="1" x14ac:dyDescent="0.3">
      <c r="A639" s="51"/>
      <c r="B639" s="51"/>
      <c r="C639" s="51"/>
      <c r="D639" s="51"/>
      <c r="E639" s="51"/>
      <c r="F639" s="51"/>
      <c r="G639" s="51"/>
      <c r="H639" s="51"/>
      <c r="I639" s="51"/>
      <c r="J639" s="51"/>
      <c r="K639" s="51"/>
      <c r="L639" s="51"/>
      <c r="M639" s="51"/>
      <c r="N639" s="51"/>
    </row>
    <row r="640" spans="1:14" s="50" customFormat="1" x14ac:dyDescent="0.3">
      <c r="A640" s="51"/>
      <c r="B640" s="51"/>
      <c r="C640" s="51"/>
      <c r="D640" s="51"/>
      <c r="E640" s="51"/>
      <c r="F640" s="51"/>
      <c r="G640" s="51"/>
      <c r="H640" s="51"/>
      <c r="I640" s="51"/>
      <c r="J640" s="51"/>
      <c r="K640" s="51"/>
      <c r="L640" s="51"/>
      <c r="M640" s="51"/>
      <c r="N640" s="51"/>
    </row>
    <row r="641" spans="1:14" s="50" customFormat="1" x14ac:dyDescent="0.3">
      <c r="A641" s="51"/>
      <c r="B641" s="51"/>
      <c r="C641" s="51"/>
      <c r="D641" s="51"/>
      <c r="E641" s="51"/>
      <c r="F641" s="51"/>
      <c r="G641" s="51"/>
      <c r="H641" s="51"/>
      <c r="I641" s="51"/>
      <c r="J641" s="51"/>
      <c r="K641" s="51"/>
      <c r="L641" s="51"/>
      <c r="M641" s="51"/>
      <c r="N641" s="51"/>
    </row>
    <row r="642" spans="1:14" s="50" customFormat="1" x14ac:dyDescent="0.3">
      <c r="A642" s="51"/>
      <c r="B642" s="51"/>
      <c r="C642" s="51"/>
      <c r="D642" s="51"/>
      <c r="E642" s="51"/>
      <c r="F642" s="51"/>
      <c r="G642" s="51"/>
      <c r="H642" s="51"/>
      <c r="I642" s="51"/>
      <c r="J642" s="51"/>
      <c r="K642" s="51"/>
      <c r="L642" s="51"/>
      <c r="M642" s="51"/>
      <c r="N642" s="51"/>
    </row>
    <row r="643" spans="1:14" s="50" customFormat="1" x14ac:dyDescent="0.3">
      <c r="A643" s="51"/>
      <c r="B643" s="51"/>
      <c r="C643" s="51"/>
      <c r="D643" s="51"/>
      <c r="E643" s="51"/>
      <c r="F643" s="51"/>
      <c r="G643" s="51"/>
      <c r="H643" s="51"/>
      <c r="I643" s="51"/>
      <c r="J643" s="51"/>
      <c r="K643" s="51"/>
      <c r="L643" s="51"/>
      <c r="M643" s="51"/>
      <c r="N643" s="51"/>
    </row>
    <row r="644" spans="1:14" s="50" customFormat="1" x14ac:dyDescent="0.3">
      <c r="A644" s="51"/>
      <c r="B644" s="51"/>
      <c r="C644" s="51"/>
      <c r="D644" s="51"/>
      <c r="E644" s="51"/>
      <c r="F644" s="51"/>
      <c r="G644" s="51"/>
      <c r="H644" s="51"/>
      <c r="I644" s="51"/>
      <c r="J644" s="51"/>
      <c r="K644" s="51"/>
      <c r="L644" s="51"/>
      <c r="M644" s="51"/>
      <c r="N644" s="51"/>
    </row>
    <row r="645" spans="1:14" s="50" customFormat="1" x14ac:dyDescent="0.3">
      <c r="A645" s="51"/>
      <c r="B645" s="51"/>
      <c r="C645" s="51"/>
      <c r="D645" s="51"/>
      <c r="E645" s="51"/>
      <c r="F645" s="51"/>
      <c r="G645" s="51"/>
      <c r="H645" s="51"/>
      <c r="I645" s="51"/>
      <c r="J645" s="51"/>
      <c r="K645" s="51"/>
      <c r="L645" s="51"/>
      <c r="M645" s="51"/>
      <c r="N645" s="51"/>
    </row>
    <row r="646" spans="1:14" s="50" customFormat="1" x14ac:dyDescent="0.3">
      <c r="A646" s="51"/>
      <c r="B646" s="51"/>
      <c r="C646" s="51"/>
      <c r="D646" s="51"/>
      <c r="E646" s="51"/>
      <c r="F646" s="51"/>
      <c r="G646" s="51"/>
      <c r="H646" s="51"/>
      <c r="I646" s="51"/>
      <c r="J646" s="51"/>
      <c r="K646" s="51"/>
      <c r="L646" s="51"/>
      <c r="M646" s="51"/>
      <c r="N646" s="51"/>
    </row>
    <row r="647" spans="1:14" s="50" customFormat="1" x14ac:dyDescent="0.3">
      <c r="A647" s="51"/>
      <c r="B647" s="51"/>
      <c r="C647" s="51"/>
      <c r="D647" s="51"/>
      <c r="E647" s="51"/>
      <c r="F647" s="51"/>
      <c r="G647" s="51"/>
      <c r="H647" s="51"/>
      <c r="I647" s="51"/>
      <c r="J647" s="51"/>
      <c r="K647" s="51"/>
      <c r="L647" s="51"/>
      <c r="M647" s="51"/>
      <c r="N647" s="51"/>
    </row>
    <row r="648" spans="1:14" s="50" customFormat="1" x14ac:dyDescent="0.3">
      <c r="A648" s="51"/>
      <c r="B648" s="51"/>
      <c r="C648" s="51"/>
      <c r="D648" s="51"/>
      <c r="E648" s="51"/>
      <c r="F648" s="51"/>
      <c r="G648" s="51"/>
      <c r="H648" s="51"/>
      <c r="I648" s="51"/>
      <c r="J648" s="51"/>
      <c r="K648" s="51"/>
      <c r="L648" s="51"/>
      <c r="M648" s="51"/>
      <c r="N648" s="51"/>
    </row>
    <row r="649" spans="1:14" s="50" customFormat="1" x14ac:dyDescent="0.3">
      <c r="A649" s="51"/>
      <c r="B649" s="51"/>
      <c r="C649" s="51"/>
      <c r="D649" s="51"/>
      <c r="E649" s="51"/>
      <c r="F649" s="51"/>
      <c r="G649" s="51"/>
      <c r="H649" s="51"/>
      <c r="I649" s="51"/>
      <c r="J649" s="51"/>
      <c r="K649" s="51"/>
      <c r="L649" s="51"/>
      <c r="M649" s="51"/>
      <c r="N649" s="51"/>
    </row>
    <row r="650" spans="1:14" s="50" customFormat="1" x14ac:dyDescent="0.3">
      <c r="A650" s="51"/>
      <c r="B650" s="51"/>
      <c r="C650" s="51"/>
      <c r="D650" s="51"/>
      <c r="E650" s="51"/>
      <c r="F650" s="51"/>
      <c r="G650" s="51"/>
      <c r="H650" s="51"/>
      <c r="I650" s="51"/>
      <c r="J650" s="51"/>
      <c r="K650" s="51"/>
      <c r="L650" s="51"/>
      <c r="M650" s="51"/>
      <c r="N650" s="51"/>
    </row>
    <row r="651" spans="1:14" s="50" customFormat="1" x14ac:dyDescent="0.3">
      <c r="A651" s="51"/>
      <c r="B651" s="51"/>
      <c r="C651" s="51"/>
      <c r="D651" s="51"/>
      <c r="E651" s="51"/>
      <c r="F651" s="51"/>
      <c r="G651" s="51"/>
      <c r="H651" s="51"/>
      <c r="I651" s="51"/>
      <c r="J651" s="51"/>
      <c r="K651" s="51"/>
      <c r="L651" s="51"/>
      <c r="M651" s="51"/>
      <c r="N651" s="51"/>
    </row>
    <row r="652" spans="1:14" s="50" customFormat="1" x14ac:dyDescent="0.3">
      <c r="A652" s="51"/>
      <c r="B652" s="51"/>
      <c r="C652" s="51"/>
      <c r="D652" s="51"/>
      <c r="E652" s="51"/>
      <c r="F652" s="51"/>
      <c r="G652" s="51"/>
      <c r="H652" s="51"/>
      <c r="I652" s="51"/>
      <c r="J652" s="51"/>
      <c r="K652" s="51"/>
      <c r="L652" s="51"/>
      <c r="M652" s="51"/>
      <c r="N652" s="51"/>
    </row>
    <row r="653" spans="1:14" s="50" customFormat="1" x14ac:dyDescent="0.3">
      <c r="A653" s="51"/>
      <c r="B653" s="51"/>
      <c r="C653" s="51"/>
      <c r="D653" s="51"/>
      <c r="E653" s="51"/>
      <c r="F653" s="51"/>
      <c r="G653" s="51"/>
      <c r="H653" s="51"/>
      <c r="I653" s="51"/>
      <c r="J653" s="51"/>
      <c r="K653" s="51"/>
      <c r="L653" s="51"/>
      <c r="M653" s="51"/>
      <c r="N653" s="51"/>
    </row>
    <row r="654" spans="1:14" s="50" customFormat="1" x14ac:dyDescent="0.3">
      <c r="A654" s="51"/>
      <c r="B654" s="51"/>
      <c r="C654" s="51"/>
      <c r="D654" s="51"/>
      <c r="E654" s="51"/>
      <c r="F654" s="51"/>
      <c r="G654" s="51"/>
      <c r="H654" s="51"/>
      <c r="I654" s="51"/>
      <c r="J654" s="51"/>
      <c r="K654" s="51"/>
      <c r="L654" s="51"/>
      <c r="M654" s="51"/>
      <c r="N654" s="51"/>
    </row>
    <row r="655" spans="1:14" s="50" customFormat="1" x14ac:dyDescent="0.3">
      <c r="A655" s="51"/>
      <c r="B655" s="51"/>
      <c r="C655" s="51"/>
      <c r="D655" s="51"/>
      <c r="E655" s="51"/>
      <c r="F655" s="51"/>
      <c r="G655" s="51"/>
      <c r="H655" s="51"/>
      <c r="I655" s="51"/>
      <c r="J655" s="51"/>
      <c r="K655" s="51"/>
      <c r="L655" s="51"/>
      <c r="M655" s="51"/>
      <c r="N655" s="51"/>
    </row>
    <row r="656" spans="1:14" s="50" customFormat="1" x14ac:dyDescent="0.3">
      <c r="A656" s="51"/>
      <c r="B656" s="51"/>
      <c r="C656" s="51"/>
      <c r="D656" s="51"/>
      <c r="E656" s="51"/>
      <c r="F656" s="51"/>
      <c r="G656" s="51"/>
      <c r="H656" s="51"/>
      <c r="I656" s="51"/>
      <c r="J656" s="51"/>
      <c r="K656" s="51"/>
      <c r="L656" s="51"/>
      <c r="M656" s="51"/>
      <c r="N656" s="51"/>
    </row>
    <row r="657" spans="1:14" s="50" customFormat="1" x14ac:dyDescent="0.3">
      <c r="A657" s="51"/>
      <c r="B657" s="51"/>
      <c r="C657" s="51"/>
      <c r="D657" s="51"/>
      <c r="E657" s="51"/>
      <c r="F657" s="51"/>
      <c r="G657" s="51"/>
      <c r="H657" s="51"/>
      <c r="I657" s="51"/>
      <c r="J657" s="51"/>
      <c r="K657" s="51"/>
      <c r="L657" s="51"/>
      <c r="M657" s="51"/>
      <c r="N657" s="51"/>
    </row>
    <row r="658" spans="1:14" s="50" customFormat="1" x14ac:dyDescent="0.3">
      <c r="A658" s="51"/>
      <c r="B658" s="51"/>
      <c r="C658" s="51"/>
      <c r="D658" s="51"/>
      <c r="E658" s="51"/>
      <c r="F658" s="51"/>
      <c r="G658" s="51"/>
      <c r="H658" s="51"/>
      <c r="I658" s="51"/>
      <c r="J658" s="51"/>
      <c r="K658" s="51"/>
      <c r="L658" s="51"/>
      <c r="M658" s="51"/>
      <c r="N658" s="51"/>
    </row>
    <row r="659" spans="1:14" s="50" customFormat="1" x14ac:dyDescent="0.3">
      <c r="A659" s="51"/>
      <c r="B659" s="51"/>
      <c r="C659" s="51"/>
      <c r="D659" s="51"/>
      <c r="E659" s="51"/>
      <c r="F659" s="51"/>
      <c r="G659" s="51"/>
      <c r="H659" s="51"/>
      <c r="I659" s="51"/>
      <c r="J659" s="51"/>
      <c r="K659" s="51"/>
      <c r="L659" s="51"/>
      <c r="M659" s="51"/>
      <c r="N659" s="51"/>
    </row>
    <row r="660" spans="1:14" s="50" customFormat="1" x14ac:dyDescent="0.3">
      <c r="A660" s="51"/>
      <c r="B660" s="51"/>
      <c r="C660" s="51"/>
      <c r="D660" s="51"/>
      <c r="E660" s="51"/>
      <c r="F660" s="51"/>
      <c r="G660" s="51"/>
      <c r="H660" s="51"/>
      <c r="I660" s="51"/>
      <c r="J660" s="51"/>
      <c r="K660" s="51"/>
      <c r="L660" s="51"/>
      <c r="M660" s="51"/>
      <c r="N660" s="51"/>
    </row>
    <row r="661" spans="1:14" s="50" customFormat="1" x14ac:dyDescent="0.3">
      <c r="A661" s="51"/>
      <c r="B661" s="51"/>
      <c r="C661" s="51"/>
      <c r="D661" s="51"/>
      <c r="E661" s="51"/>
      <c r="F661" s="51"/>
      <c r="G661" s="51"/>
      <c r="H661" s="51"/>
      <c r="I661" s="51"/>
      <c r="J661" s="51"/>
      <c r="K661" s="51"/>
      <c r="L661" s="51"/>
      <c r="M661" s="51"/>
      <c r="N661" s="51"/>
    </row>
    <row r="662" spans="1:14" s="50" customFormat="1" x14ac:dyDescent="0.3">
      <c r="A662" s="51"/>
      <c r="B662" s="51"/>
      <c r="C662" s="51"/>
      <c r="D662" s="51"/>
      <c r="E662" s="51"/>
      <c r="F662" s="51"/>
      <c r="G662" s="51"/>
      <c r="H662" s="51"/>
      <c r="I662" s="51"/>
      <c r="J662" s="51"/>
      <c r="K662" s="51"/>
      <c r="L662" s="51"/>
      <c r="M662" s="51"/>
      <c r="N662" s="51"/>
    </row>
    <row r="663" spans="1:14" s="50" customFormat="1" x14ac:dyDescent="0.3">
      <c r="A663" s="51"/>
      <c r="B663" s="51"/>
      <c r="C663" s="51"/>
      <c r="D663" s="51"/>
      <c r="E663" s="51"/>
      <c r="F663" s="51"/>
      <c r="G663" s="51"/>
      <c r="H663" s="51"/>
      <c r="I663" s="51"/>
      <c r="J663" s="51"/>
      <c r="K663" s="51"/>
      <c r="L663" s="51"/>
      <c r="M663" s="51"/>
      <c r="N663" s="51"/>
    </row>
    <row r="664" spans="1:14" s="50" customFormat="1" x14ac:dyDescent="0.3">
      <c r="A664" s="51"/>
      <c r="B664" s="51"/>
      <c r="C664" s="51"/>
      <c r="D664" s="51"/>
      <c r="E664" s="51"/>
      <c r="F664" s="51"/>
      <c r="G664" s="51"/>
      <c r="H664" s="51"/>
      <c r="I664" s="51"/>
      <c r="J664" s="51"/>
      <c r="K664" s="51"/>
      <c r="L664" s="51"/>
      <c r="M664" s="51"/>
      <c r="N664" s="51"/>
    </row>
    <row r="665" spans="1:14" s="50" customFormat="1" x14ac:dyDescent="0.3">
      <c r="A665" s="51"/>
      <c r="B665" s="51"/>
      <c r="C665" s="51"/>
      <c r="D665" s="51"/>
      <c r="E665" s="51"/>
      <c r="F665" s="51"/>
      <c r="G665" s="51"/>
      <c r="H665" s="51"/>
      <c r="I665" s="51"/>
      <c r="J665" s="51"/>
      <c r="K665" s="51"/>
      <c r="L665" s="51"/>
      <c r="M665" s="51"/>
      <c r="N665" s="51"/>
    </row>
    <row r="666" spans="1:14" s="50" customFormat="1" x14ac:dyDescent="0.3">
      <c r="A666" s="51"/>
      <c r="B666" s="51"/>
      <c r="C666" s="51"/>
      <c r="D666" s="51"/>
      <c r="E666" s="51"/>
      <c r="F666" s="51"/>
      <c r="G666" s="51"/>
      <c r="H666" s="51"/>
      <c r="I666" s="51"/>
      <c r="J666" s="51"/>
      <c r="K666" s="51"/>
      <c r="L666" s="51"/>
      <c r="M666" s="51"/>
      <c r="N666" s="51"/>
    </row>
    <row r="667" spans="1:14" s="50" customFormat="1" x14ac:dyDescent="0.3">
      <c r="A667" s="51"/>
      <c r="B667" s="51"/>
      <c r="C667" s="51"/>
      <c r="D667" s="51"/>
      <c r="E667" s="51"/>
      <c r="F667" s="51"/>
      <c r="G667" s="51"/>
      <c r="H667" s="51"/>
      <c r="I667" s="51"/>
      <c r="J667" s="51"/>
      <c r="K667" s="51"/>
      <c r="L667" s="51"/>
      <c r="M667" s="51"/>
      <c r="N667" s="51"/>
    </row>
    <row r="668" spans="1:14" s="50" customFormat="1" x14ac:dyDescent="0.3">
      <c r="A668" s="51"/>
      <c r="B668" s="51"/>
      <c r="C668" s="51"/>
      <c r="D668" s="51"/>
      <c r="E668" s="51"/>
      <c r="F668" s="51"/>
      <c r="G668" s="51"/>
      <c r="H668" s="51"/>
      <c r="I668" s="51"/>
      <c r="J668" s="51"/>
      <c r="K668" s="51"/>
      <c r="L668" s="51"/>
      <c r="M668" s="51"/>
      <c r="N668" s="51"/>
    </row>
    <row r="669" spans="1:14" s="50" customFormat="1" x14ac:dyDescent="0.3">
      <c r="A669" s="51"/>
      <c r="B669" s="51"/>
      <c r="C669" s="51"/>
      <c r="D669" s="51"/>
      <c r="E669" s="51"/>
      <c r="F669" s="51"/>
      <c r="G669" s="51"/>
      <c r="H669" s="51"/>
      <c r="I669" s="51"/>
      <c r="J669" s="51"/>
      <c r="K669" s="51"/>
      <c r="L669" s="51"/>
      <c r="M669" s="51"/>
      <c r="N669" s="51"/>
    </row>
    <row r="670" spans="1:14" s="50" customFormat="1" x14ac:dyDescent="0.3">
      <c r="A670" s="51"/>
      <c r="B670" s="51"/>
      <c r="C670" s="51"/>
      <c r="D670" s="51"/>
      <c r="E670" s="51"/>
      <c r="F670" s="51"/>
      <c r="G670" s="51"/>
      <c r="H670" s="51"/>
      <c r="I670" s="51"/>
      <c r="J670" s="51"/>
      <c r="K670" s="51"/>
      <c r="L670" s="51"/>
      <c r="M670" s="51"/>
      <c r="N670" s="51"/>
    </row>
    <row r="671" spans="1:14" s="50" customFormat="1" x14ac:dyDescent="0.3">
      <c r="A671" s="51"/>
      <c r="B671" s="51"/>
      <c r="C671" s="51"/>
      <c r="D671" s="51"/>
      <c r="E671" s="51"/>
      <c r="F671" s="51"/>
      <c r="G671" s="51"/>
      <c r="H671" s="51"/>
      <c r="I671" s="51"/>
      <c r="J671" s="51"/>
      <c r="K671" s="51"/>
      <c r="L671" s="51"/>
      <c r="M671" s="51"/>
      <c r="N671" s="51"/>
    </row>
    <row r="672" spans="1:14" s="50" customFormat="1" x14ac:dyDescent="0.3">
      <c r="A672" s="51"/>
      <c r="B672" s="51"/>
      <c r="C672" s="51"/>
      <c r="D672" s="51"/>
      <c r="E672" s="51"/>
      <c r="F672" s="51"/>
      <c r="G672" s="51"/>
      <c r="H672" s="51"/>
      <c r="I672" s="51"/>
      <c r="J672" s="51"/>
      <c r="K672" s="51"/>
      <c r="L672" s="51"/>
      <c r="M672" s="51"/>
      <c r="N672" s="51"/>
    </row>
    <row r="673" spans="1:14" s="50" customFormat="1" x14ac:dyDescent="0.3">
      <c r="A673" s="51"/>
      <c r="B673" s="51"/>
      <c r="C673" s="51"/>
      <c r="D673" s="51"/>
      <c r="E673" s="51"/>
      <c r="F673" s="51"/>
      <c r="G673" s="51"/>
      <c r="H673" s="51"/>
      <c r="I673" s="51"/>
      <c r="J673" s="51"/>
      <c r="K673" s="51"/>
      <c r="L673" s="51"/>
      <c r="M673" s="51"/>
      <c r="N673" s="51"/>
    </row>
    <row r="674" spans="1:14" s="50" customFormat="1" x14ac:dyDescent="0.3">
      <c r="A674" s="51"/>
      <c r="B674" s="51"/>
      <c r="C674" s="51"/>
      <c r="D674" s="51"/>
      <c r="E674" s="51"/>
      <c r="F674" s="51"/>
      <c r="G674" s="51"/>
      <c r="H674" s="51"/>
      <c r="I674" s="51"/>
      <c r="J674" s="51"/>
      <c r="K674" s="51"/>
      <c r="L674" s="51"/>
      <c r="M674" s="51"/>
      <c r="N674" s="51"/>
    </row>
    <row r="675" spans="1:14" s="50" customFormat="1" x14ac:dyDescent="0.3">
      <c r="A675" s="51"/>
      <c r="B675" s="51"/>
      <c r="C675" s="51"/>
      <c r="D675" s="51"/>
      <c r="E675" s="51"/>
      <c r="F675" s="51"/>
      <c r="G675" s="51"/>
      <c r="H675" s="51"/>
      <c r="I675" s="51"/>
      <c r="J675" s="51"/>
      <c r="K675" s="51"/>
      <c r="L675" s="51"/>
      <c r="M675" s="51"/>
      <c r="N675" s="51"/>
    </row>
    <row r="676" spans="1:14" s="50" customFormat="1" x14ac:dyDescent="0.3">
      <c r="A676" s="51"/>
      <c r="B676" s="51"/>
      <c r="C676" s="51"/>
      <c r="D676" s="51"/>
      <c r="E676" s="51"/>
      <c r="F676" s="51"/>
      <c r="G676" s="51"/>
      <c r="H676" s="51"/>
      <c r="I676" s="51"/>
      <c r="J676" s="51"/>
      <c r="K676" s="51"/>
      <c r="L676" s="51"/>
      <c r="M676" s="51"/>
      <c r="N676" s="51"/>
    </row>
    <row r="677" spans="1:14" s="50" customFormat="1" x14ac:dyDescent="0.3">
      <c r="A677" s="51"/>
      <c r="B677" s="51"/>
      <c r="C677" s="51"/>
      <c r="D677" s="51"/>
      <c r="E677" s="51"/>
      <c r="F677" s="51"/>
      <c r="G677" s="51"/>
      <c r="H677" s="51"/>
      <c r="I677" s="51"/>
      <c r="J677" s="51"/>
      <c r="K677" s="51"/>
      <c r="L677" s="51"/>
      <c r="M677" s="51"/>
      <c r="N677" s="51"/>
    </row>
    <row r="678" spans="1:14" s="50" customFormat="1" x14ac:dyDescent="0.3">
      <c r="A678" s="51"/>
      <c r="B678" s="51"/>
      <c r="C678" s="51"/>
      <c r="D678" s="51"/>
      <c r="E678" s="51"/>
      <c r="F678" s="51"/>
      <c r="G678" s="51"/>
      <c r="H678" s="51"/>
      <c r="I678" s="51"/>
      <c r="J678" s="51"/>
      <c r="K678" s="51"/>
      <c r="L678" s="51"/>
      <c r="M678" s="51"/>
      <c r="N678" s="51"/>
    </row>
    <row r="679" spans="1:14" s="50" customFormat="1" x14ac:dyDescent="0.3">
      <c r="A679" s="51"/>
      <c r="B679" s="51"/>
      <c r="C679" s="51"/>
      <c r="D679" s="51"/>
      <c r="E679" s="51"/>
      <c r="F679" s="51"/>
      <c r="G679" s="51"/>
      <c r="H679" s="51"/>
      <c r="I679" s="51"/>
      <c r="J679" s="51"/>
      <c r="K679" s="51"/>
      <c r="L679" s="51"/>
      <c r="M679" s="51"/>
      <c r="N679" s="51"/>
    </row>
    <row r="680" spans="1:14" s="50" customFormat="1" x14ac:dyDescent="0.3">
      <c r="A680" s="51"/>
      <c r="B680" s="51"/>
      <c r="C680" s="51"/>
      <c r="D680" s="51"/>
      <c r="E680" s="51"/>
      <c r="F680" s="51"/>
      <c r="G680" s="51"/>
      <c r="H680" s="51"/>
      <c r="I680" s="51"/>
      <c r="J680" s="51"/>
      <c r="K680" s="51"/>
      <c r="L680" s="51"/>
      <c r="M680" s="51"/>
      <c r="N680" s="51"/>
    </row>
    <row r="681" spans="1:14" s="50" customFormat="1" x14ac:dyDescent="0.3">
      <c r="A681" s="51"/>
      <c r="B681" s="51"/>
      <c r="C681" s="51"/>
      <c r="D681" s="51"/>
      <c r="E681" s="51"/>
      <c r="F681" s="51"/>
      <c r="G681" s="51"/>
      <c r="H681" s="51"/>
      <c r="I681" s="51"/>
      <c r="J681" s="51"/>
      <c r="K681" s="51"/>
      <c r="L681" s="51"/>
      <c r="M681" s="51"/>
      <c r="N681" s="51"/>
    </row>
    <row r="682" spans="1:14" s="50" customFormat="1" x14ac:dyDescent="0.3">
      <c r="A682" s="51"/>
      <c r="B682" s="51"/>
      <c r="C682" s="51"/>
      <c r="D682" s="51"/>
      <c r="E682" s="51"/>
      <c r="F682" s="51"/>
      <c r="G682" s="51"/>
      <c r="H682" s="51"/>
      <c r="I682" s="51"/>
      <c r="J682" s="51"/>
      <c r="K682" s="51"/>
      <c r="L682" s="51"/>
      <c r="M682" s="51"/>
      <c r="N682" s="51"/>
    </row>
    <row r="683" spans="1:14" s="50" customFormat="1" x14ac:dyDescent="0.3">
      <c r="A683" s="51"/>
      <c r="B683" s="51"/>
      <c r="C683" s="51"/>
      <c r="D683" s="51"/>
      <c r="E683" s="51"/>
      <c r="F683" s="51"/>
      <c r="G683" s="51"/>
      <c r="H683" s="51"/>
      <c r="I683" s="51"/>
      <c r="J683" s="51"/>
      <c r="K683" s="51"/>
      <c r="L683" s="51"/>
      <c r="M683" s="51"/>
      <c r="N683" s="51"/>
    </row>
    <row r="684" spans="1:14" s="50" customFormat="1" x14ac:dyDescent="0.3">
      <c r="A684" s="51"/>
      <c r="B684" s="51"/>
      <c r="C684" s="51"/>
      <c r="D684" s="51"/>
      <c r="E684" s="51"/>
      <c r="F684" s="51"/>
      <c r="G684" s="51"/>
      <c r="H684" s="51"/>
      <c r="I684" s="51"/>
      <c r="J684" s="51"/>
      <c r="K684" s="51"/>
      <c r="L684" s="51"/>
      <c r="M684" s="51"/>
      <c r="N684" s="51"/>
    </row>
    <row r="685" spans="1:14" s="50" customFormat="1" x14ac:dyDescent="0.3">
      <c r="A685" s="51"/>
      <c r="B685" s="51"/>
      <c r="C685" s="51"/>
      <c r="D685" s="51"/>
      <c r="E685" s="51"/>
      <c r="F685" s="51"/>
      <c r="G685" s="51"/>
      <c r="H685" s="51"/>
      <c r="I685" s="51"/>
      <c r="J685" s="51"/>
      <c r="K685" s="51"/>
      <c r="L685" s="51"/>
      <c r="M685" s="51"/>
      <c r="N685" s="51"/>
    </row>
    <row r="686" spans="1:14" s="50" customFormat="1" x14ac:dyDescent="0.3">
      <c r="A686" s="51"/>
      <c r="B686" s="51"/>
      <c r="C686" s="51"/>
      <c r="D686" s="51"/>
      <c r="E686" s="51"/>
      <c r="F686" s="51"/>
      <c r="G686" s="51"/>
      <c r="H686" s="51"/>
      <c r="I686" s="51"/>
      <c r="J686" s="51"/>
      <c r="K686" s="51"/>
      <c r="L686" s="51"/>
      <c r="M686" s="51"/>
      <c r="N686" s="51"/>
    </row>
    <row r="687" spans="1:14" s="50" customFormat="1" x14ac:dyDescent="0.3">
      <c r="A687" s="51"/>
      <c r="B687" s="51"/>
      <c r="C687" s="51"/>
      <c r="D687" s="51"/>
      <c r="E687" s="51"/>
      <c r="F687" s="51"/>
      <c r="G687" s="51"/>
      <c r="H687" s="51"/>
      <c r="I687" s="51"/>
      <c r="J687" s="51"/>
      <c r="K687" s="51"/>
      <c r="L687" s="51"/>
      <c r="M687" s="51"/>
      <c r="N687" s="51"/>
    </row>
    <row r="688" spans="1:14" s="50" customFormat="1" x14ac:dyDescent="0.3">
      <c r="A688" s="51"/>
      <c r="B688" s="51"/>
      <c r="C688" s="51"/>
      <c r="D688" s="51"/>
      <c r="E688" s="51"/>
      <c r="F688" s="51"/>
      <c r="G688" s="51"/>
      <c r="H688" s="51"/>
      <c r="I688" s="51"/>
      <c r="J688" s="51"/>
      <c r="K688" s="51"/>
      <c r="L688" s="51"/>
      <c r="M688" s="51"/>
      <c r="N688" s="51"/>
    </row>
  </sheetData>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ignoredErrors>
    <ignoredError sqref="N26:O26 O33:O37 N45:O45 O60:O65 O70 O72:O73 N73 N75:O75 N78:O78 N80:O80 N33 N35 N37 N63 N65 N71 O79 N85:O85 O84 O89:O90 N90 N95:O95 N97:O97 O94 O96 O101:O102 N102 N104:O104 N110:O110 N112:O112 N114:O114 O113 N119:O119 O118 O120:O121 N121 O122:O123 N123 N131:O131 N141:O141 O145:O147 N146 N148:O148 N150:O150 N154:O154 N157:O157 N164:O164 N168:O168 N175:O175 N178:O178 N183:O183 O184:O187 N185 N187 N192:O192 N194:O194 N196:O196 O203:O206 N204 N206 N208:O208 O207 N215:O215 N219:O219 N223:O223 N233:O233 N242:O242 N245:O245 O246:O248 N247 N249:O249 N251:O251 O250 O252:O253 N253 N260:O260 O261:O263 N262 O269:O270 N270 O275:O278 N276 N278 N280:O280 O279 O281:O282 N282 O287 N289:O289 O293:O294 N294 O298:O301 N299 N301 N306:O306 O305 N308:O308 N310:O310 O307 O309 O311 N319 N321 N323" formula="1"/>
    <ignoredError sqref="H71:M71 H61:M61" unlockedFormula="1"/>
    <ignoredError sqref="N61 O71" formula="1" unlocked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19"/>
  <sheetViews>
    <sheetView showGridLines="0" zoomScale="120" zoomScaleNormal="120" workbookViewId="0">
      <selection sqref="A1:K1"/>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12" width="13.85546875" style="50" bestFit="1" customWidth="1"/>
    <col min="13" max="16" width="11.42578125" style="50"/>
    <col min="17" max="17" width="0" style="50" hidden="1" customWidth="1"/>
    <col min="18" max="58" width="11.42578125" style="50"/>
    <col min="59" max="16384" width="11.42578125" style="1"/>
  </cols>
  <sheetData>
    <row r="1" spans="1:12" ht="15.75" customHeight="1" x14ac:dyDescent="0.2">
      <c r="A1" s="419" t="e">
        <f>+#REF!</f>
        <v>#REF!</v>
      </c>
      <c r="B1" s="420"/>
      <c r="C1" s="420"/>
      <c r="D1" s="420"/>
      <c r="E1" s="420"/>
      <c r="F1" s="420"/>
      <c r="G1" s="420"/>
      <c r="H1" s="420"/>
      <c r="I1" s="420"/>
      <c r="J1" s="420"/>
      <c r="K1" s="421"/>
    </row>
    <row r="2" spans="1:12" ht="15.75" customHeight="1" x14ac:dyDescent="0.25">
      <c r="A2" s="422" t="s">
        <v>245</v>
      </c>
      <c r="B2" s="413"/>
      <c r="C2" s="413"/>
      <c r="D2" s="413"/>
      <c r="E2" s="413"/>
      <c r="F2" s="413"/>
      <c r="G2" s="413"/>
      <c r="H2" s="413"/>
      <c r="I2" s="413"/>
      <c r="J2" s="413"/>
      <c r="K2" s="423"/>
    </row>
    <row r="3" spans="1:12" ht="15.75" customHeight="1" x14ac:dyDescent="0.25">
      <c r="A3" s="424" t="s">
        <v>246</v>
      </c>
      <c r="B3" s="415"/>
      <c r="C3" s="415"/>
      <c r="D3" s="415"/>
      <c r="E3" s="415"/>
      <c r="F3" s="415"/>
      <c r="G3" s="415"/>
      <c r="H3" s="415"/>
      <c r="I3" s="415"/>
      <c r="J3" s="415"/>
      <c r="K3" s="425"/>
    </row>
    <row r="4" spans="1:12" ht="15.75" customHeight="1" x14ac:dyDescent="0.2">
      <c r="A4" s="416" t="s">
        <v>193</v>
      </c>
      <c r="B4" s="417"/>
      <c r="C4" s="417"/>
      <c r="D4" s="417"/>
      <c r="E4" s="417"/>
      <c r="F4" s="417"/>
      <c r="G4" s="417"/>
      <c r="H4" s="417"/>
      <c r="I4" s="417"/>
      <c r="J4" s="417"/>
      <c r="K4" s="426"/>
    </row>
    <row r="5" spans="1:12" ht="15.75" customHeight="1" x14ac:dyDescent="0.2">
      <c r="A5" s="416" t="e">
        <f>+#REF!</f>
        <v>#REF!</v>
      </c>
      <c r="B5" s="417"/>
      <c r="C5" s="417"/>
      <c r="D5" s="417"/>
      <c r="E5" s="417"/>
      <c r="F5" s="417"/>
      <c r="G5" s="417"/>
      <c r="H5" s="417"/>
      <c r="I5" s="417"/>
      <c r="J5" s="417"/>
      <c r="K5" s="426"/>
    </row>
    <row r="6" spans="1:12" ht="15.75" customHeight="1" x14ac:dyDescent="0.2">
      <c r="A6" s="5" t="s">
        <v>196</v>
      </c>
      <c r="B6" s="4"/>
      <c r="C6" s="4"/>
      <c r="D6" s="4"/>
      <c r="E6" s="4"/>
      <c r="F6" s="418" t="e">
        <f>+#REF!</f>
        <v>#REF!</v>
      </c>
      <c r="G6" s="418"/>
      <c r="H6" s="418"/>
      <c r="I6" s="418"/>
      <c r="J6" s="418"/>
      <c r="K6" s="427"/>
    </row>
    <row r="7" spans="1:12" ht="15.75" customHeight="1" x14ac:dyDescent="0.2">
      <c r="A7" s="8" t="s">
        <v>195</v>
      </c>
      <c r="B7" s="9"/>
      <c r="C7" s="9"/>
      <c r="D7" s="6"/>
      <c r="E7" s="9"/>
      <c r="F7" s="428" t="e">
        <f>+#REF!</f>
        <v>#REF!</v>
      </c>
      <c r="G7" s="428"/>
      <c r="H7" s="428"/>
      <c r="I7" s="428"/>
      <c r="J7" s="428"/>
      <c r="K7" s="429"/>
    </row>
    <row r="8" spans="1:12" ht="15.75" customHeight="1" x14ac:dyDescent="0.2">
      <c r="A8" s="12" t="s">
        <v>29</v>
      </c>
      <c r="B8" s="13"/>
      <c r="C8" s="13"/>
      <c r="D8" s="13"/>
      <c r="E8" s="13"/>
      <c r="F8" s="13"/>
      <c r="G8" s="13"/>
      <c r="H8" s="13"/>
      <c r="I8" s="13"/>
      <c r="J8" s="13"/>
      <c r="K8" s="14"/>
      <c r="L8" s="388"/>
    </row>
    <row r="9" spans="1:12" ht="13.5" x14ac:dyDescent="0.25">
      <c r="A9" s="32" t="s">
        <v>194</v>
      </c>
      <c r="B9" s="3"/>
      <c r="C9" s="3"/>
      <c r="D9" s="3"/>
      <c r="E9" s="33"/>
      <c r="F9" s="34"/>
      <c r="G9" s="46">
        <f>+PPNE3!F16</f>
        <v>75000000</v>
      </c>
      <c r="H9" s="31"/>
      <c r="I9" s="31"/>
      <c r="J9" s="31"/>
      <c r="K9" s="35"/>
    </row>
    <row r="10" spans="1:12" ht="13.5" x14ac:dyDescent="0.25">
      <c r="A10" s="32" t="s">
        <v>25</v>
      </c>
      <c r="B10" s="3"/>
      <c r="C10" s="3"/>
      <c r="D10" s="3"/>
      <c r="E10" s="33"/>
      <c r="F10" s="34"/>
      <c r="G10" s="46">
        <f>+PPNE3!F25</f>
        <v>169433082.68000001</v>
      </c>
      <c r="H10" s="31"/>
      <c r="I10" s="31"/>
      <c r="J10" s="31"/>
      <c r="K10" s="35"/>
    </row>
    <row r="11" spans="1:12" ht="13.5" x14ac:dyDescent="0.25">
      <c r="A11" s="32" t="s">
        <v>252</v>
      </c>
      <c r="B11" s="3"/>
      <c r="C11" s="3"/>
      <c r="D11" s="3"/>
      <c r="E11" s="33"/>
      <c r="F11" s="34"/>
      <c r="G11" s="46">
        <f>+PPNE3!F15</f>
        <v>67230050</v>
      </c>
      <c r="H11" s="31"/>
      <c r="I11" s="31"/>
      <c r="J11" s="31"/>
      <c r="K11" s="35"/>
    </row>
    <row r="12" spans="1:12" ht="13.5" x14ac:dyDescent="0.25">
      <c r="A12" s="32" t="s">
        <v>26</v>
      </c>
      <c r="B12" s="3"/>
      <c r="C12" s="3"/>
      <c r="D12" s="3"/>
      <c r="E12" s="33"/>
      <c r="F12" s="34"/>
      <c r="G12" s="46">
        <f>+PPNE3!F9+PPNE3!F17+PPNE3!F21+PPNE3!F22</f>
        <v>5230159.12</v>
      </c>
      <c r="H12" s="31"/>
      <c r="I12" s="31">
        <f>+G14-J18</f>
        <v>0</v>
      </c>
      <c r="J12" s="31"/>
      <c r="K12" s="35"/>
    </row>
    <row r="13" spans="1:12" ht="13.5" x14ac:dyDescent="0.25">
      <c r="A13" s="36" t="s">
        <v>34</v>
      </c>
      <c r="B13" s="3"/>
      <c r="C13" s="3"/>
      <c r="D13" s="3"/>
      <c r="E13" s="33"/>
      <c r="F13" s="34"/>
      <c r="G13" s="47">
        <f>+PPNE3!F18</f>
        <v>0</v>
      </c>
      <c r="H13" s="31"/>
      <c r="I13" s="31"/>
      <c r="J13" s="31"/>
      <c r="K13" s="35"/>
    </row>
    <row r="14" spans="1:12" ht="14.25" thickBot="1" x14ac:dyDescent="0.3">
      <c r="A14" s="24" t="s">
        <v>45</v>
      </c>
      <c r="B14" s="25"/>
      <c r="C14" s="25"/>
      <c r="D14" s="25"/>
      <c r="E14" s="26"/>
      <c r="F14" s="27"/>
      <c r="G14" s="28">
        <f>SUM(G9:G13)</f>
        <v>316893291.80000001</v>
      </c>
      <c r="H14" s="29"/>
      <c r="I14" s="29"/>
      <c r="J14" s="29"/>
      <c r="K14" s="30"/>
    </row>
    <row r="15" spans="1:12" ht="15.75" customHeight="1" thickTop="1" x14ac:dyDescent="0.2">
      <c r="A15" s="15" t="s">
        <v>30</v>
      </c>
      <c r="B15" s="10"/>
      <c r="C15" s="10"/>
      <c r="D15" s="10"/>
      <c r="E15" s="10"/>
      <c r="F15" s="10"/>
      <c r="G15" s="10"/>
      <c r="H15" s="10"/>
      <c r="I15" s="10"/>
      <c r="J15" s="10"/>
      <c r="K15" s="16"/>
    </row>
    <row r="16" spans="1:12" ht="19.5" customHeight="1" x14ac:dyDescent="0.2">
      <c r="A16" s="437" t="s">
        <v>46</v>
      </c>
      <c r="B16" s="437" t="s">
        <v>31</v>
      </c>
      <c r="C16" s="437" t="s">
        <v>4</v>
      </c>
      <c r="D16" s="437" t="s">
        <v>32</v>
      </c>
      <c r="E16" s="437" t="s">
        <v>8</v>
      </c>
      <c r="F16" s="431" t="s">
        <v>36</v>
      </c>
      <c r="G16" s="430" t="s">
        <v>33</v>
      </c>
      <c r="H16" s="430" t="s">
        <v>21</v>
      </c>
      <c r="I16" s="430" t="s">
        <v>253</v>
      </c>
      <c r="J16" s="433" t="s">
        <v>206</v>
      </c>
      <c r="K16" s="433" t="s">
        <v>7</v>
      </c>
    </row>
    <row r="17" spans="1:17" ht="30" customHeight="1" x14ac:dyDescent="0.2">
      <c r="A17" s="437"/>
      <c r="B17" s="437"/>
      <c r="C17" s="437"/>
      <c r="D17" s="437"/>
      <c r="E17" s="437"/>
      <c r="F17" s="432"/>
      <c r="G17" s="430"/>
      <c r="H17" s="430"/>
      <c r="I17" s="430"/>
      <c r="J17" s="434"/>
      <c r="K17" s="434"/>
    </row>
    <row r="18" spans="1:17" ht="12.75" x14ac:dyDescent="0.2">
      <c r="A18" s="306">
        <v>2</v>
      </c>
      <c r="B18" s="307"/>
      <c r="C18" s="307"/>
      <c r="D18" s="307"/>
      <c r="E18" s="307"/>
      <c r="F18" s="308" t="s">
        <v>5</v>
      </c>
      <c r="G18" s="309">
        <f>+G19+G67+G170+G254+G270+G323</f>
        <v>144557986.33000001</v>
      </c>
      <c r="H18" s="309">
        <f>+H19+H67+H170+H254+H270+H323</f>
        <v>161526710.72999999</v>
      </c>
      <c r="I18" s="309">
        <f>+I19+I67+I170+I254+I270+I323</f>
        <v>100000</v>
      </c>
      <c r="J18" s="309">
        <f>+J19+J67+J170+J254+J270+J323</f>
        <v>316893291.80000001</v>
      </c>
      <c r="K18" s="309">
        <f>+K19+K67+K170+K254+K270+K323</f>
        <v>100.40417390747683</v>
      </c>
      <c r="L18" s="390"/>
    </row>
    <row r="19" spans="1:17" ht="12.75" x14ac:dyDescent="0.2">
      <c r="A19" s="310">
        <v>2</v>
      </c>
      <c r="B19" s="311">
        <v>1</v>
      </c>
      <c r="C19" s="311"/>
      <c r="D19" s="311"/>
      <c r="E19" s="311"/>
      <c r="F19" s="312" t="s">
        <v>207</v>
      </c>
      <c r="G19" s="313">
        <f>+G20+G42+G54+G58</f>
        <v>0</v>
      </c>
      <c r="H19" s="23">
        <f>+H20+H47+H63+H70+H78</f>
        <v>108341190.78</v>
      </c>
      <c r="I19" s="23">
        <f>+I20+I47+I63+I70+I78</f>
        <v>0</v>
      </c>
      <c r="J19" s="23">
        <f>+J20+J47+J63+J70</f>
        <v>108341190.78</v>
      </c>
      <c r="K19" s="41">
        <f>+K20+K47+K63+K70+K78</f>
        <v>34.59271420904215</v>
      </c>
      <c r="L19" s="390"/>
    </row>
    <row r="20" spans="1:17" ht="12.75" x14ac:dyDescent="0.2">
      <c r="A20" s="314">
        <v>2</v>
      </c>
      <c r="B20" s="315">
        <v>1</v>
      </c>
      <c r="C20" s="315">
        <v>1</v>
      </c>
      <c r="D20" s="315"/>
      <c r="E20" s="315"/>
      <c r="F20" s="316" t="s">
        <v>47</v>
      </c>
      <c r="G20" s="317">
        <f>+G21+G26+G33+G35+G37</f>
        <v>0</v>
      </c>
      <c r="H20" s="22">
        <f>+H21+H28+H36+H38+H40+H45</f>
        <v>108341190.78</v>
      </c>
      <c r="I20" s="22">
        <f>+I21+I28+I36+I38+I40+I45</f>
        <v>0</v>
      </c>
      <c r="J20" s="22">
        <f>+J21+J28+J36+J38+J40+J45</f>
        <v>108341190.78</v>
      </c>
      <c r="K20" s="42">
        <f>+K21+K28+K36+K38+K40+K45</f>
        <v>34.188540301565325</v>
      </c>
      <c r="L20" s="390"/>
    </row>
    <row r="21" spans="1:17" ht="12.75" x14ac:dyDescent="0.2">
      <c r="A21" s="318">
        <v>2</v>
      </c>
      <c r="B21" s="319">
        <v>1</v>
      </c>
      <c r="C21" s="319">
        <v>1</v>
      </c>
      <c r="D21" s="319">
        <v>1</v>
      </c>
      <c r="E21" s="319"/>
      <c r="F21" s="320" t="s">
        <v>48</v>
      </c>
      <c r="G21" s="321">
        <f>SUM(G22:G25)</f>
        <v>0</v>
      </c>
      <c r="H21" s="20">
        <f>SUM(H22:H27)</f>
        <v>87199000</v>
      </c>
      <c r="I21" s="20">
        <f>SUM(I22:I27)</f>
        <v>0</v>
      </c>
      <c r="J21" s="20">
        <f>SUM(J22:J27)</f>
        <v>87199000</v>
      </c>
      <c r="K21" s="43">
        <f>SUM(K22:K27)</f>
        <v>27.516833664952955</v>
      </c>
    </row>
    <row r="22" spans="1:17" ht="12.75" x14ac:dyDescent="0.2">
      <c r="A22" s="322">
        <v>2</v>
      </c>
      <c r="B22" s="323">
        <v>1</v>
      </c>
      <c r="C22" s="323">
        <v>1</v>
      </c>
      <c r="D22" s="323">
        <v>1</v>
      </c>
      <c r="E22" s="323" t="s">
        <v>184</v>
      </c>
      <c r="F22" s="324" t="s">
        <v>208</v>
      </c>
      <c r="G22" s="325">
        <v>0</v>
      </c>
      <c r="H22" s="17">
        <v>73935000</v>
      </c>
      <c r="I22" s="17"/>
      <c r="J22" s="302">
        <f>SUBTOTAL(9,G22:I22)</f>
        <v>73935000</v>
      </c>
      <c r="K22" s="305">
        <f>IFERROR(J22/$J$18*100,"0.00")</f>
        <v>23.331197571282889</v>
      </c>
    </row>
    <row r="23" spans="1:17" ht="12.75" x14ac:dyDescent="0.2">
      <c r="A23" s="322">
        <v>2</v>
      </c>
      <c r="B23" s="323">
        <v>1</v>
      </c>
      <c r="C23" s="323">
        <v>1</v>
      </c>
      <c r="D23" s="323">
        <v>1</v>
      </c>
      <c r="E23" s="323" t="s">
        <v>185</v>
      </c>
      <c r="F23" s="326" t="s">
        <v>49</v>
      </c>
      <c r="G23" s="325">
        <v>0</v>
      </c>
      <c r="H23" s="17">
        <v>13264000</v>
      </c>
      <c r="I23" s="17"/>
      <c r="J23" s="302">
        <f>SUBTOTAL(9,G23:I23)</f>
        <v>13264000</v>
      </c>
      <c r="K23" s="305">
        <f>IFERROR(J23/$J$18*100,"0.00")</f>
        <v>4.1856360936700652</v>
      </c>
      <c r="Q23" s="50">
        <f>(O23)*P23</f>
        <v>0</v>
      </c>
    </row>
    <row r="24" spans="1:17" ht="12.75" x14ac:dyDescent="0.2">
      <c r="A24" s="322">
        <v>2</v>
      </c>
      <c r="B24" s="323">
        <v>1</v>
      </c>
      <c r="C24" s="323">
        <v>1</v>
      </c>
      <c r="D24" s="323">
        <v>1</v>
      </c>
      <c r="E24" s="323" t="s">
        <v>190</v>
      </c>
      <c r="F24" s="326" t="s">
        <v>50</v>
      </c>
      <c r="G24" s="325"/>
      <c r="H24" s="17"/>
      <c r="I24" s="17"/>
      <c r="J24" s="302">
        <f>SUBTOTAL(9,G24:I24)</f>
        <v>0</v>
      </c>
      <c r="K24" s="305">
        <f>IFERROR(J24/$J$18*100,"0.00")</f>
        <v>0</v>
      </c>
    </row>
    <row r="25" spans="1:17" ht="12.75" x14ac:dyDescent="0.2">
      <c r="A25" s="322">
        <v>2</v>
      </c>
      <c r="B25" s="323">
        <v>1</v>
      </c>
      <c r="C25" s="323">
        <v>1</v>
      </c>
      <c r="D25" s="323">
        <v>1</v>
      </c>
      <c r="E25" s="323" t="s">
        <v>209</v>
      </c>
      <c r="F25" s="326" t="s">
        <v>210</v>
      </c>
      <c r="G25" s="325"/>
      <c r="H25" s="17"/>
      <c r="I25" s="17"/>
      <c r="J25" s="302">
        <f>SUBTOTAL(9,G25:I25)</f>
        <v>0</v>
      </c>
      <c r="K25" s="305">
        <f>IFERROR(J25/$J$18*100,"0.00")</f>
        <v>0</v>
      </c>
      <c r="Q25" s="50">
        <f t="shared" ref="Q25" si="0">(O25)*P25</f>
        <v>0</v>
      </c>
    </row>
    <row r="26" spans="1:17" ht="12.75" x14ac:dyDescent="0.2">
      <c r="A26" s="318">
        <v>2</v>
      </c>
      <c r="B26" s="319">
        <v>1</v>
      </c>
      <c r="C26" s="319">
        <v>1</v>
      </c>
      <c r="D26" s="319">
        <v>2</v>
      </c>
      <c r="E26" s="319"/>
      <c r="F26" s="320" t="s">
        <v>51</v>
      </c>
      <c r="G26" s="321">
        <f>SUM(G27:G32)</f>
        <v>0</v>
      </c>
      <c r="H26" s="321">
        <f>SUM(H27:H32)</f>
        <v>0</v>
      </c>
      <c r="I26" s="321">
        <f>SUM(I27:I32)</f>
        <v>0</v>
      </c>
      <c r="J26" s="321">
        <f>SUM(J27:J32)</f>
        <v>0</v>
      </c>
      <c r="K26" s="43">
        <f>SUM(K27:K32)</f>
        <v>0</v>
      </c>
    </row>
    <row r="27" spans="1:17" ht="12.75" x14ac:dyDescent="0.2">
      <c r="A27" s="322">
        <v>2</v>
      </c>
      <c r="B27" s="323">
        <v>1</v>
      </c>
      <c r="C27" s="323">
        <v>1</v>
      </c>
      <c r="D27" s="323">
        <v>2</v>
      </c>
      <c r="E27" s="323" t="s">
        <v>186</v>
      </c>
      <c r="F27" s="326" t="s">
        <v>22</v>
      </c>
      <c r="G27" s="325"/>
      <c r="H27" s="17"/>
      <c r="I27" s="17"/>
      <c r="J27" s="302">
        <f t="shared" ref="J27:J32" si="1">SUBTOTAL(9,G27:I27)</f>
        <v>0</v>
      </c>
      <c r="K27" s="305">
        <f t="shared" ref="K27:K32" si="2">IFERROR(J27/$J$18*100,"0.00")</f>
        <v>0</v>
      </c>
      <c r="Q27" s="50">
        <f t="shared" ref="Q27" si="3">(O27)*P27</f>
        <v>0</v>
      </c>
    </row>
    <row r="28" spans="1:17" ht="12.75" x14ac:dyDescent="0.2">
      <c r="A28" s="322">
        <v>2</v>
      </c>
      <c r="B28" s="323">
        <v>1</v>
      </c>
      <c r="C28" s="323">
        <v>1</v>
      </c>
      <c r="D28" s="323">
        <v>2</v>
      </c>
      <c r="E28" s="323" t="s">
        <v>190</v>
      </c>
      <c r="F28" s="326" t="s">
        <v>52</v>
      </c>
      <c r="G28" s="325"/>
      <c r="H28" s="303"/>
      <c r="I28" s="303"/>
      <c r="J28" s="302">
        <f t="shared" si="1"/>
        <v>0</v>
      </c>
      <c r="K28" s="305">
        <f t="shared" si="2"/>
        <v>0</v>
      </c>
    </row>
    <row r="29" spans="1:17" ht="12.75" x14ac:dyDescent="0.2">
      <c r="A29" s="322">
        <v>2</v>
      </c>
      <c r="B29" s="323">
        <v>1</v>
      </c>
      <c r="C29" s="323">
        <v>1</v>
      </c>
      <c r="D29" s="323">
        <v>2</v>
      </c>
      <c r="E29" s="323" t="s">
        <v>209</v>
      </c>
      <c r="F29" s="326" t="s">
        <v>53</v>
      </c>
      <c r="G29" s="325"/>
      <c r="H29" s="17"/>
      <c r="I29" s="17"/>
      <c r="J29" s="302">
        <f t="shared" si="1"/>
        <v>0</v>
      </c>
      <c r="K29" s="305">
        <f t="shared" si="2"/>
        <v>0</v>
      </c>
      <c r="Q29" s="50">
        <f t="shared" ref="Q29" si="4">(O29)*P29</f>
        <v>0</v>
      </c>
    </row>
    <row r="30" spans="1:17" ht="12.75" x14ac:dyDescent="0.2">
      <c r="A30" s="327">
        <v>2</v>
      </c>
      <c r="B30" s="328">
        <v>1</v>
      </c>
      <c r="C30" s="328">
        <v>1</v>
      </c>
      <c r="D30" s="328">
        <v>2</v>
      </c>
      <c r="E30" s="328" t="s">
        <v>215</v>
      </c>
      <c r="F30" s="329" t="s">
        <v>959</v>
      </c>
      <c r="G30" s="325"/>
      <c r="H30" s="17"/>
      <c r="I30" s="17"/>
      <c r="J30" s="302">
        <f t="shared" si="1"/>
        <v>0</v>
      </c>
      <c r="K30" s="305">
        <f t="shared" si="2"/>
        <v>0</v>
      </c>
    </row>
    <row r="31" spans="1:17" ht="12.75" x14ac:dyDescent="0.2">
      <c r="A31" s="327">
        <v>2</v>
      </c>
      <c r="B31" s="328">
        <v>1</v>
      </c>
      <c r="C31" s="328">
        <v>1</v>
      </c>
      <c r="D31" s="328">
        <v>2</v>
      </c>
      <c r="E31" s="328" t="s">
        <v>216</v>
      </c>
      <c r="F31" s="329" t="s">
        <v>960</v>
      </c>
      <c r="G31" s="325"/>
      <c r="H31" s="17"/>
      <c r="I31" s="17"/>
      <c r="J31" s="302">
        <f t="shared" si="1"/>
        <v>0</v>
      </c>
      <c r="K31" s="305">
        <f t="shared" si="2"/>
        <v>0</v>
      </c>
      <c r="Q31" s="50">
        <f t="shared" ref="Q31" si="5">(O31)*P31</f>
        <v>0</v>
      </c>
    </row>
    <row r="32" spans="1:17" ht="12.75" x14ac:dyDescent="0.2">
      <c r="A32" s="327">
        <v>2</v>
      </c>
      <c r="B32" s="328">
        <v>1</v>
      </c>
      <c r="C32" s="328">
        <v>1</v>
      </c>
      <c r="D32" s="328">
        <v>2</v>
      </c>
      <c r="E32" s="328" t="s">
        <v>961</v>
      </c>
      <c r="F32" s="329" t="s">
        <v>962</v>
      </c>
      <c r="G32" s="325"/>
      <c r="H32" s="17"/>
      <c r="I32" s="17"/>
      <c r="J32" s="302">
        <f t="shared" si="1"/>
        <v>0</v>
      </c>
      <c r="K32" s="305">
        <f t="shared" si="2"/>
        <v>0</v>
      </c>
    </row>
    <row r="33" spans="1:17" ht="12.75" x14ac:dyDescent="0.2">
      <c r="A33" s="318">
        <v>2</v>
      </c>
      <c r="B33" s="319">
        <v>1</v>
      </c>
      <c r="C33" s="319">
        <v>1</v>
      </c>
      <c r="D33" s="319">
        <v>3</v>
      </c>
      <c r="E33" s="319"/>
      <c r="F33" s="320" t="s">
        <v>54</v>
      </c>
      <c r="G33" s="321">
        <f>G34</f>
        <v>0</v>
      </c>
      <c r="H33" s="321">
        <f>H34</f>
        <v>0</v>
      </c>
      <c r="I33" s="321">
        <f>I34</f>
        <v>0</v>
      </c>
      <c r="J33" s="321">
        <f>J34</f>
        <v>0</v>
      </c>
      <c r="K33" s="43">
        <f>K34</f>
        <v>0</v>
      </c>
      <c r="Q33" s="50">
        <f t="shared" ref="Q33" si="6">(O33)*P33</f>
        <v>0</v>
      </c>
    </row>
    <row r="34" spans="1:17" ht="12.75" x14ac:dyDescent="0.2">
      <c r="A34" s="322">
        <v>2</v>
      </c>
      <c r="B34" s="323">
        <v>1</v>
      </c>
      <c r="C34" s="323">
        <v>1</v>
      </c>
      <c r="D34" s="323">
        <v>3</v>
      </c>
      <c r="E34" s="323" t="s">
        <v>184</v>
      </c>
      <c r="F34" s="326" t="s">
        <v>54</v>
      </c>
      <c r="G34" s="325"/>
      <c r="H34" s="17"/>
      <c r="I34" s="17"/>
      <c r="J34" s="302">
        <f>SUBTOTAL(9,G34:I34)</f>
        <v>0</v>
      </c>
      <c r="K34" s="305">
        <f>IFERROR(J34/$J$18*100,"0.00")</f>
        <v>0</v>
      </c>
    </row>
    <row r="35" spans="1:17" ht="12.75" x14ac:dyDescent="0.2">
      <c r="A35" s="318">
        <v>2</v>
      </c>
      <c r="B35" s="319">
        <v>1</v>
      </c>
      <c r="C35" s="319">
        <v>1</v>
      </c>
      <c r="D35" s="319">
        <v>4</v>
      </c>
      <c r="E35" s="319"/>
      <c r="F35" s="320" t="s">
        <v>212</v>
      </c>
      <c r="G35" s="321">
        <f>G36</f>
        <v>0</v>
      </c>
      <c r="H35" s="321">
        <f>H36</f>
        <v>0</v>
      </c>
      <c r="I35" s="321">
        <f>I36</f>
        <v>0</v>
      </c>
      <c r="J35" s="321">
        <f>J36</f>
        <v>0</v>
      </c>
      <c r="K35" s="43">
        <f>K36</f>
        <v>0</v>
      </c>
      <c r="Q35" s="50">
        <f t="shared" ref="Q35" si="7">(O35)*P35</f>
        <v>0</v>
      </c>
    </row>
    <row r="36" spans="1:17" ht="12.75" x14ac:dyDescent="0.2">
      <c r="A36" s="322">
        <v>2</v>
      </c>
      <c r="B36" s="323">
        <v>1</v>
      </c>
      <c r="C36" s="323">
        <v>1</v>
      </c>
      <c r="D36" s="323">
        <v>4</v>
      </c>
      <c r="E36" s="323" t="s">
        <v>184</v>
      </c>
      <c r="F36" s="326" t="s">
        <v>212</v>
      </c>
      <c r="G36" s="325"/>
      <c r="H36" s="325"/>
      <c r="I36" s="325"/>
      <c r="J36" s="339">
        <f>SUBTOTAL(9,G36:I36)</f>
        <v>0</v>
      </c>
      <c r="K36" s="305">
        <f>IFERROR(J36/$J$18*100,"0.00")</f>
        <v>0</v>
      </c>
    </row>
    <row r="37" spans="1:17" ht="12.75" x14ac:dyDescent="0.2">
      <c r="A37" s="318">
        <v>2</v>
      </c>
      <c r="B37" s="319">
        <v>1</v>
      </c>
      <c r="C37" s="319">
        <v>1</v>
      </c>
      <c r="D37" s="319">
        <v>5</v>
      </c>
      <c r="E37" s="319"/>
      <c r="F37" s="320" t="s">
        <v>213</v>
      </c>
      <c r="G37" s="321">
        <f>SUM(G38:G41)</f>
        <v>0</v>
      </c>
      <c r="H37" s="321">
        <f>SUM(H38:H41)</f>
        <v>0</v>
      </c>
      <c r="I37" s="321">
        <f>SUM(I38:I41)</f>
        <v>0</v>
      </c>
      <c r="J37" s="321">
        <f>SUM(J38:J41)</f>
        <v>0</v>
      </c>
      <c r="K37" s="43">
        <f>SUM(K38:K41)</f>
        <v>0</v>
      </c>
      <c r="Q37" s="50">
        <f t="shared" ref="Q37" si="8">(O37)*P37</f>
        <v>0</v>
      </c>
    </row>
    <row r="38" spans="1:17" ht="12.75" x14ac:dyDescent="0.2">
      <c r="A38" s="322">
        <v>2</v>
      </c>
      <c r="B38" s="323">
        <v>1</v>
      </c>
      <c r="C38" s="323">
        <v>1</v>
      </c>
      <c r="D38" s="323">
        <v>5</v>
      </c>
      <c r="E38" s="323" t="s">
        <v>184</v>
      </c>
      <c r="F38" s="330" t="s">
        <v>213</v>
      </c>
      <c r="G38" s="325"/>
      <c r="H38" s="325"/>
      <c r="I38" s="325"/>
      <c r="J38" s="339">
        <f>SUBTOTAL(9,G38:I38)</f>
        <v>0</v>
      </c>
      <c r="K38" s="305">
        <f>IFERROR(J38/$J$18*100,"0.00")</f>
        <v>0</v>
      </c>
    </row>
    <row r="39" spans="1:17" ht="12.75" x14ac:dyDescent="0.2">
      <c r="A39" s="322">
        <v>2</v>
      </c>
      <c r="B39" s="323">
        <v>1</v>
      </c>
      <c r="C39" s="323">
        <v>1</v>
      </c>
      <c r="D39" s="323">
        <v>5</v>
      </c>
      <c r="E39" s="323" t="s">
        <v>185</v>
      </c>
      <c r="F39" s="326" t="s">
        <v>55</v>
      </c>
      <c r="G39" s="325"/>
      <c r="H39" s="325"/>
      <c r="I39" s="325"/>
      <c r="J39" s="339">
        <f>SUBTOTAL(9,G39:I39)</f>
        <v>0</v>
      </c>
      <c r="K39" s="305">
        <f>IFERROR(J39/$J$18*100,"0.00")</f>
        <v>0</v>
      </c>
      <c r="Q39" s="50">
        <f t="shared" ref="Q39" si="9">(O39)*P39</f>
        <v>0</v>
      </c>
    </row>
    <row r="40" spans="1:17" ht="12.75" x14ac:dyDescent="0.2">
      <c r="A40" s="322">
        <v>2</v>
      </c>
      <c r="B40" s="323">
        <v>1</v>
      </c>
      <c r="C40" s="323">
        <v>1</v>
      </c>
      <c r="D40" s="323">
        <v>5</v>
      </c>
      <c r="E40" s="323" t="s">
        <v>186</v>
      </c>
      <c r="F40" s="326" t="s">
        <v>214</v>
      </c>
      <c r="G40" s="325"/>
      <c r="H40" s="325"/>
      <c r="I40" s="325"/>
      <c r="J40" s="339">
        <f>SUBTOTAL(9,G40:I40)</f>
        <v>0</v>
      </c>
      <c r="K40" s="305">
        <f>IFERROR(J40/$J$18*100,"0.00")</f>
        <v>0</v>
      </c>
    </row>
    <row r="41" spans="1:17" ht="12.75" x14ac:dyDescent="0.2">
      <c r="A41" s="322">
        <v>2</v>
      </c>
      <c r="B41" s="323">
        <v>1</v>
      </c>
      <c r="C41" s="323">
        <v>1</v>
      </c>
      <c r="D41" s="323">
        <v>5</v>
      </c>
      <c r="E41" s="323" t="s">
        <v>187</v>
      </c>
      <c r="F41" s="326" t="s">
        <v>188</v>
      </c>
      <c r="G41" s="325"/>
      <c r="H41" s="325"/>
      <c r="I41" s="325"/>
      <c r="J41" s="339">
        <f>SUBTOTAL(9,G41:I41)</f>
        <v>0</v>
      </c>
      <c r="K41" s="305">
        <f>IFERROR(J41/$J$18*100,"0.00")</f>
        <v>0</v>
      </c>
      <c r="Q41" s="50">
        <f t="shared" ref="Q41" si="10">(O41)*P41</f>
        <v>0</v>
      </c>
    </row>
    <row r="42" spans="1:17" ht="12.75" x14ac:dyDescent="0.2">
      <c r="A42" s="314">
        <v>2</v>
      </c>
      <c r="B42" s="315">
        <v>1</v>
      </c>
      <c r="C42" s="315">
        <v>2</v>
      </c>
      <c r="D42" s="315"/>
      <c r="E42" s="315"/>
      <c r="F42" s="316" t="s">
        <v>9</v>
      </c>
      <c r="G42" s="317">
        <f>+G43+G45</f>
        <v>0</v>
      </c>
      <c r="H42" s="317">
        <f>+H43+H45</f>
        <v>21142190.780000001</v>
      </c>
      <c r="I42" s="317">
        <f>+I43+I45</f>
        <v>0</v>
      </c>
      <c r="J42" s="317">
        <f>+J43+J45</f>
        <v>21142190.780000001</v>
      </c>
      <c r="K42" s="317">
        <f>+K43+K45</f>
        <v>6.6717066366123694</v>
      </c>
    </row>
    <row r="43" spans="1:17" ht="12.75" x14ac:dyDescent="0.2">
      <c r="A43" s="318">
        <v>2</v>
      </c>
      <c r="B43" s="319">
        <v>1</v>
      </c>
      <c r="C43" s="319">
        <v>2</v>
      </c>
      <c r="D43" s="319">
        <v>1</v>
      </c>
      <c r="E43" s="319"/>
      <c r="F43" s="320" t="s">
        <v>56</v>
      </c>
      <c r="G43" s="321">
        <f>G44</f>
        <v>0</v>
      </c>
      <c r="H43" s="321">
        <f>H44</f>
        <v>0</v>
      </c>
      <c r="I43" s="321">
        <f>I44</f>
        <v>0</v>
      </c>
      <c r="J43" s="321">
        <f>J44</f>
        <v>0</v>
      </c>
      <c r="K43" s="43">
        <f>K44</f>
        <v>0</v>
      </c>
      <c r="Q43" s="50">
        <f t="shared" ref="Q43" si="11">(O43)*P43</f>
        <v>0</v>
      </c>
    </row>
    <row r="44" spans="1:17" ht="12.75" x14ac:dyDescent="0.2">
      <c r="A44" s="322">
        <v>2</v>
      </c>
      <c r="B44" s="323">
        <v>1</v>
      </c>
      <c r="C44" s="323">
        <v>2</v>
      </c>
      <c r="D44" s="323">
        <v>1</v>
      </c>
      <c r="E44" s="323" t="s">
        <v>184</v>
      </c>
      <c r="F44" s="326" t="s">
        <v>56</v>
      </c>
      <c r="G44" s="325"/>
      <c r="H44" s="17"/>
      <c r="I44" s="17"/>
      <c r="J44" s="302">
        <f>SUBTOTAL(9,G44:I44)</f>
        <v>0</v>
      </c>
      <c r="K44" s="305">
        <f>IFERROR(J44/$J$18*100,"0.00")</f>
        <v>0</v>
      </c>
    </row>
    <row r="45" spans="1:17" ht="12.75" x14ac:dyDescent="0.2">
      <c r="A45" s="318">
        <v>2</v>
      </c>
      <c r="B45" s="319">
        <v>1</v>
      </c>
      <c r="C45" s="319">
        <v>2</v>
      </c>
      <c r="D45" s="319">
        <v>2</v>
      </c>
      <c r="E45" s="319"/>
      <c r="F45" s="320" t="s">
        <v>57</v>
      </c>
      <c r="G45" s="321">
        <f>SUM(G46:G53)</f>
        <v>0</v>
      </c>
      <c r="H45" s="321">
        <f>SUM(H46:H53)</f>
        <v>21142190.780000001</v>
      </c>
      <c r="I45" s="321">
        <f>SUM(I46:I53)</f>
        <v>0</v>
      </c>
      <c r="J45" s="321">
        <f>SUM(J46:J53)</f>
        <v>21142190.780000001</v>
      </c>
      <c r="K45" s="43">
        <f>SUM(K46:K53)</f>
        <v>6.6717066366123694</v>
      </c>
      <c r="M45" s="1"/>
      <c r="Q45" s="50">
        <f t="shared" ref="Q45" si="12">(O45)*P45</f>
        <v>0</v>
      </c>
    </row>
    <row r="46" spans="1:17" ht="22.5" x14ac:dyDescent="0.2">
      <c r="A46" s="322">
        <v>2</v>
      </c>
      <c r="B46" s="323">
        <v>1</v>
      </c>
      <c r="C46" s="323">
        <v>2</v>
      </c>
      <c r="D46" s="323">
        <v>2</v>
      </c>
      <c r="E46" s="323" t="s">
        <v>186</v>
      </c>
      <c r="F46" s="326" t="s">
        <v>58</v>
      </c>
      <c r="G46" s="325"/>
      <c r="H46" s="325"/>
      <c r="I46" s="325"/>
      <c r="J46" s="339">
        <f t="shared" ref="J46:J53" si="13">SUBTOTAL(9,G46:I46)</f>
        <v>0</v>
      </c>
      <c r="K46" s="305">
        <f t="shared" ref="K46:K53" si="14">IFERROR(J46/$J$18*100,"0.00")</f>
        <v>0</v>
      </c>
    </row>
    <row r="47" spans="1:17" ht="12.75" x14ac:dyDescent="0.2">
      <c r="A47" s="322">
        <v>2</v>
      </c>
      <c r="B47" s="323">
        <v>1</v>
      </c>
      <c r="C47" s="323">
        <v>2</v>
      </c>
      <c r="D47" s="323">
        <v>2</v>
      </c>
      <c r="E47" s="323" t="s">
        <v>187</v>
      </c>
      <c r="F47" s="326" t="s">
        <v>59</v>
      </c>
      <c r="G47" s="325"/>
      <c r="H47" s="325"/>
      <c r="I47" s="325"/>
      <c r="J47" s="339">
        <f t="shared" si="13"/>
        <v>0</v>
      </c>
      <c r="K47" s="305">
        <f t="shared" si="14"/>
        <v>0</v>
      </c>
      <c r="Q47" s="50">
        <f t="shared" ref="Q47" si="15">(O47)*P47</f>
        <v>0</v>
      </c>
    </row>
    <row r="48" spans="1:17" ht="12.75" x14ac:dyDescent="0.2">
      <c r="A48" s="322">
        <v>2</v>
      </c>
      <c r="B48" s="323">
        <v>1</v>
      </c>
      <c r="C48" s="323">
        <v>2</v>
      </c>
      <c r="D48" s="323">
        <v>2</v>
      </c>
      <c r="E48" s="323" t="s">
        <v>190</v>
      </c>
      <c r="F48" s="326" t="s">
        <v>60</v>
      </c>
      <c r="G48" s="325">
        <v>0</v>
      </c>
      <c r="H48" s="325">
        <f>+PPNE1!N48</f>
        <v>4384411.16</v>
      </c>
      <c r="I48" s="325"/>
      <c r="J48" s="339">
        <f t="shared" si="13"/>
        <v>4384411.16</v>
      </c>
      <c r="K48" s="305">
        <f t="shared" si="14"/>
        <v>1.3835607358855426</v>
      </c>
    </row>
    <row r="49" spans="1:17" ht="12.75" x14ac:dyDescent="0.2">
      <c r="A49" s="322">
        <v>2</v>
      </c>
      <c r="B49" s="323">
        <v>1</v>
      </c>
      <c r="C49" s="323">
        <v>2</v>
      </c>
      <c r="D49" s="323">
        <v>2</v>
      </c>
      <c r="E49" s="323" t="s">
        <v>209</v>
      </c>
      <c r="F49" s="326" t="s">
        <v>963</v>
      </c>
      <c r="G49" s="325">
        <v>0</v>
      </c>
      <c r="H49" s="325">
        <f>+PPNE1!N49</f>
        <v>16757779.619999999</v>
      </c>
      <c r="I49" s="325"/>
      <c r="J49" s="339">
        <f t="shared" si="13"/>
        <v>16757779.619999999</v>
      </c>
      <c r="K49" s="305">
        <f t="shared" si="14"/>
        <v>5.2881459007268266</v>
      </c>
      <c r="Q49" s="50">
        <f t="shared" ref="Q49" si="16">(O49)*P49</f>
        <v>0</v>
      </c>
    </row>
    <row r="50" spans="1:17" ht="12.75" x14ac:dyDescent="0.2">
      <c r="A50" s="322">
        <v>2</v>
      </c>
      <c r="B50" s="323">
        <v>1</v>
      </c>
      <c r="C50" s="323">
        <v>2</v>
      </c>
      <c r="D50" s="323">
        <v>2</v>
      </c>
      <c r="E50" s="323" t="s">
        <v>211</v>
      </c>
      <c r="F50" s="326" t="s">
        <v>61</v>
      </c>
      <c r="G50" s="325"/>
      <c r="H50" s="325"/>
      <c r="I50" s="325"/>
      <c r="J50" s="339">
        <f t="shared" si="13"/>
        <v>0</v>
      </c>
      <c r="K50" s="305">
        <f t="shared" si="14"/>
        <v>0</v>
      </c>
    </row>
    <row r="51" spans="1:17" ht="12.75" x14ac:dyDescent="0.2">
      <c r="A51" s="322">
        <v>2</v>
      </c>
      <c r="B51" s="323">
        <v>1</v>
      </c>
      <c r="C51" s="323">
        <v>2</v>
      </c>
      <c r="D51" s="323">
        <v>2</v>
      </c>
      <c r="E51" s="323" t="s">
        <v>215</v>
      </c>
      <c r="F51" s="326" t="s">
        <v>62</v>
      </c>
      <c r="G51" s="325"/>
      <c r="H51" s="325"/>
      <c r="I51" s="325"/>
      <c r="J51" s="339">
        <f t="shared" si="13"/>
        <v>0</v>
      </c>
      <c r="K51" s="305">
        <f t="shared" si="14"/>
        <v>0</v>
      </c>
      <c r="Q51" s="50">
        <f t="shared" ref="Q51" si="17">(O51)*P51</f>
        <v>0</v>
      </c>
    </row>
    <row r="52" spans="1:17" ht="12.75" x14ac:dyDescent="0.2">
      <c r="A52" s="322">
        <v>2</v>
      </c>
      <c r="B52" s="323">
        <v>1</v>
      </c>
      <c r="C52" s="323">
        <v>2</v>
      </c>
      <c r="D52" s="323">
        <v>2</v>
      </c>
      <c r="E52" s="323" t="s">
        <v>216</v>
      </c>
      <c r="F52" s="326" t="s">
        <v>63</v>
      </c>
      <c r="G52" s="325"/>
      <c r="H52" s="325"/>
      <c r="I52" s="325"/>
      <c r="J52" s="339">
        <f t="shared" si="13"/>
        <v>0</v>
      </c>
      <c r="K52" s="305">
        <f t="shared" si="14"/>
        <v>0</v>
      </c>
    </row>
    <row r="53" spans="1:17" ht="12.75" x14ac:dyDescent="0.2">
      <c r="A53" s="322">
        <v>2</v>
      </c>
      <c r="B53" s="323">
        <v>1</v>
      </c>
      <c r="C53" s="323">
        <v>2</v>
      </c>
      <c r="D53" s="323">
        <v>2</v>
      </c>
      <c r="E53" s="323" t="s">
        <v>217</v>
      </c>
      <c r="F53" s="326" t="s">
        <v>964</v>
      </c>
      <c r="G53" s="325"/>
      <c r="H53" s="325"/>
      <c r="I53" s="325"/>
      <c r="J53" s="339">
        <f t="shared" si="13"/>
        <v>0</v>
      </c>
      <c r="K53" s="305">
        <f t="shared" si="14"/>
        <v>0</v>
      </c>
      <c r="Q53" s="50">
        <f t="shared" ref="Q53" si="18">(O53)*P53</f>
        <v>0</v>
      </c>
    </row>
    <row r="54" spans="1:17" ht="12.75" x14ac:dyDescent="0.2">
      <c r="A54" s="314">
        <v>2</v>
      </c>
      <c r="B54" s="315">
        <v>1</v>
      </c>
      <c r="C54" s="315">
        <v>3</v>
      </c>
      <c r="D54" s="315"/>
      <c r="E54" s="315"/>
      <c r="F54" s="316" t="s">
        <v>23</v>
      </c>
      <c r="G54" s="317">
        <f>+G55</f>
        <v>0</v>
      </c>
      <c r="H54" s="317">
        <f>+H55</f>
        <v>0</v>
      </c>
      <c r="I54" s="317">
        <f>+I55</f>
        <v>0</v>
      </c>
      <c r="J54" s="317">
        <f>+J55</f>
        <v>0</v>
      </c>
      <c r="K54" s="317">
        <f>+K55</f>
        <v>0</v>
      </c>
    </row>
    <row r="55" spans="1:17" ht="12.75" x14ac:dyDescent="0.2">
      <c r="A55" s="318">
        <v>2</v>
      </c>
      <c r="B55" s="319">
        <v>1</v>
      </c>
      <c r="C55" s="319">
        <v>3</v>
      </c>
      <c r="D55" s="319">
        <v>2</v>
      </c>
      <c r="E55" s="319"/>
      <c r="F55" s="331" t="s">
        <v>64</v>
      </c>
      <c r="G55" s="321">
        <f>SUM(G56:G57)</f>
        <v>0</v>
      </c>
      <c r="H55" s="321">
        <f>SUM(H56:H57)</f>
        <v>0</v>
      </c>
      <c r="I55" s="321">
        <f>SUM(I56:I57)</f>
        <v>0</v>
      </c>
      <c r="J55" s="321">
        <f>SUM(J56:J57)</f>
        <v>0</v>
      </c>
      <c r="K55" s="43">
        <f>SUM(K56:K57)</f>
        <v>0</v>
      </c>
      <c r="Q55" s="50">
        <f t="shared" ref="Q55" si="19">(O55)*P55</f>
        <v>0</v>
      </c>
    </row>
    <row r="56" spans="1:17" ht="12.75" x14ac:dyDescent="0.2">
      <c r="A56" s="322">
        <v>2</v>
      </c>
      <c r="B56" s="323">
        <v>1</v>
      </c>
      <c r="C56" s="323">
        <v>3</v>
      </c>
      <c r="D56" s="323">
        <v>2</v>
      </c>
      <c r="E56" s="323" t="s">
        <v>184</v>
      </c>
      <c r="F56" s="326" t="s">
        <v>65</v>
      </c>
      <c r="G56" s="325"/>
      <c r="H56" s="17"/>
      <c r="I56" s="17"/>
      <c r="J56" s="302">
        <f>SUBTOTAL(9,G56:I56)</f>
        <v>0</v>
      </c>
      <c r="K56" s="305">
        <f>IFERROR(J56/$J$18*100,"0.00")</f>
        <v>0</v>
      </c>
    </row>
    <row r="57" spans="1:17" ht="12.75" x14ac:dyDescent="0.2">
      <c r="A57" s="322">
        <v>2</v>
      </c>
      <c r="B57" s="323">
        <v>1</v>
      </c>
      <c r="C57" s="323">
        <v>3</v>
      </c>
      <c r="D57" s="323">
        <v>2</v>
      </c>
      <c r="E57" s="323" t="s">
        <v>185</v>
      </c>
      <c r="F57" s="326" t="s">
        <v>66</v>
      </c>
      <c r="G57" s="325"/>
      <c r="H57" s="17"/>
      <c r="I57" s="17"/>
      <c r="J57" s="302">
        <f>SUBTOTAL(9,G57:I57)</f>
        <v>0</v>
      </c>
      <c r="K57" s="305">
        <f>IFERROR(J57/$J$18*100,"0.00")</f>
        <v>0</v>
      </c>
      <c r="Q57" s="50">
        <f>(O57)*P57</f>
        <v>0</v>
      </c>
    </row>
    <row r="58" spans="1:17" ht="12.75" x14ac:dyDescent="0.2">
      <c r="A58" s="314">
        <v>2</v>
      </c>
      <c r="B58" s="315">
        <v>1</v>
      </c>
      <c r="C58" s="315">
        <v>5</v>
      </c>
      <c r="D58" s="315"/>
      <c r="E58" s="315"/>
      <c r="F58" s="316" t="s">
        <v>218</v>
      </c>
      <c r="G58" s="317">
        <f>G59+G61+G63+G65</f>
        <v>0</v>
      </c>
      <c r="H58" s="317">
        <f>H59+H61+H63+H65</f>
        <v>0</v>
      </c>
      <c r="I58" s="317">
        <f>I59+I61+I63+I65</f>
        <v>0</v>
      </c>
      <c r="J58" s="317">
        <f>J59+J61+J63+J65</f>
        <v>0</v>
      </c>
      <c r="K58" s="317">
        <f>K59+K61+K63+K65</f>
        <v>0</v>
      </c>
    </row>
    <row r="59" spans="1:17" ht="12.75" x14ac:dyDescent="0.2">
      <c r="A59" s="318">
        <v>2</v>
      </c>
      <c r="B59" s="319">
        <v>1</v>
      </c>
      <c r="C59" s="319">
        <v>5</v>
      </c>
      <c r="D59" s="319">
        <v>1</v>
      </c>
      <c r="E59" s="319"/>
      <c r="F59" s="320" t="s">
        <v>67</v>
      </c>
      <c r="G59" s="321">
        <f>G60</f>
        <v>0</v>
      </c>
      <c r="H59" s="321">
        <f>H60</f>
        <v>0</v>
      </c>
      <c r="I59" s="321">
        <f>I60</f>
        <v>0</v>
      </c>
      <c r="J59" s="321">
        <f>J60</f>
        <v>0</v>
      </c>
      <c r="K59" s="43">
        <f>K60</f>
        <v>0</v>
      </c>
      <c r="Q59" s="50">
        <f t="shared" ref="Q59" si="20">(O59)*P59</f>
        <v>0</v>
      </c>
    </row>
    <row r="60" spans="1:17" ht="12.75" x14ac:dyDescent="0.2">
      <c r="A60" s="322">
        <v>2</v>
      </c>
      <c r="B60" s="323">
        <v>1</v>
      </c>
      <c r="C60" s="323">
        <v>5</v>
      </c>
      <c r="D60" s="323">
        <v>1</v>
      </c>
      <c r="E60" s="323" t="s">
        <v>184</v>
      </c>
      <c r="F60" s="326" t="s">
        <v>67</v>
      </c>
      <c r="G60" s="325"/>
      <c r="H60" s="17"/>
      <c r="I60" s="17"/>
      <c r="J60" s="302">
        <f>SUBTOTAL(9,G60:I60)</f>
        <v>0</v>
      </c>
      <c r="K60" s="305">
        <f>IFERROR(J60/$J$18*100,"0.00")</f>
        <v>0</v>
      </c>
    </row>
    <row r="61" spans="1:17" ht="12.75" x14ac:dyDescent="0.2">
      <c r="A61" s="318">
        <v>2</v>
      </c>
      <c r="B61" s="319">
        <v>1</v>
      </c>
      <c r="C61" s="319">
        <v>5</v>
      </c>
      <c r="D61" s="319">
        <v>2</v>
      </c>
      <c r="E61" s="319"/>
      <c r="F61" s="331" t="s">
        <v>68</v>
      </c>
      <c r="G61" s="321">
        <f>G62</f>
        <v>0</v>
      </c>
      <c r="H61" s="20">
        <f>H62</f>
        <v>0</v>
      </c>
      <c r="I61" s="20">
        <f>I62</f>
        <v>0</v>
      </c>
      <c r="J61" s="20">
        <f>J62</f>
        <v>0</v>
      </c>
      <c r="K61" s="43">
        <f>K62</f>
        <v>0</v>
      </c>
      <c r="Q61" s="50">
        <f t="shared" ref="Q61" si="21">(O61)*P61</f>
        <v>0</v>
      </c>
    </row>
    <row r="62" spans="1:17" ht="12.75" x14ac:dyDescent="0.2">
      <c r="A62" s="322">
        <v>2</v>
      </c>
      <c r="B62" s="323">
        <v>1</v>
      </c>
      <c r="C62" s="323">
        <v>5</v>
      </c>
      <c r="D62" s="323">
        <v>2</v>
      </c>
      <c r="E62" s="323" t="s">
        <v>184</v>
      </c>
      <c r="F62" s="326" t="s">
        <v>68</v>
      </c>
      <c r="G62" s="325"/>
      <c r="H62" s="17"/>
      <c r="I62" s="17"/>
      <c r="J62" s="302">
        <f>SUBTOTAL(9,G62:I62)</f>
        <v>0</v>
      </c>
      <c r="K62" s="305">
        <f>IFERROR(J62/$J$18*100,"0.00")</f>
        <v>0</v>
      </c>
    </row>
    <row r="63" spans="1:17" ht="12.75" x14ac:dyDescent="0.2">
      <c r="A63" s="318">
        <v>2</v>
      </c>
      <c r="B63" s="319">
        <v>1</v>
      </c>
      <c r="C63" s="319">
        <v>5</v>
      </c>
      <c r="D63" s="319">
        <v>3</v>
      </c>
      <c r="E63" s="319"/>
      <c r="F63" s="331" t="s">
        <v>69</v>
      </c>
      <c r="G63" s="321">
        <f>G64</f>
        <v>0</v>
      </c>
      <c r="H63" s="321">
        <f>H64</f>
        <v>0</v>
      </c>
      <c r="I63" s="321">
        <f>I64</f>
        <v>0</v>
      </c>
      <c r="J63" s="321">
        <f>J64</f>
        <v>0</v>
      </c>
      <c r="K63" s="43">
        <f>K64</f>
        <v>0</v>
      </c>
      <c r="Q63" s="50">
        <f t="shared" ref="Q63" si="22">(O63)*P63</f>
        <v>0</v>
      </c>
    </row>
    <row r="64" spans="1:17" ht="12.75" x14ac:dyDescent="0.2">
      <c r="A64" s="322">
        <v>2</v>
      </c>
      <c r="B64" s="323">
        <v>1</v>
      </c>
      <c r="C64" s="323">
        <v>5</v>
      </c>
      <c r="D64" s="323">
        <v>3</v>
      </c>
      <c r="E64" s="323" t="s">
        <v>184</v>
      </c>
      <c r="F64" s="326" t="s">
        <v>69</v>
      </c>
      <c r="G64" s="325"/>
      <c r="H64" s="325"/>
      <c r="I64" s="325"/>
      <c r="J64" s="339">
        <f>SUBTOTAL(9,G64:I64)</f>
        <v>0</v>
      </c>
      <c r="K64" s="304">
        <f>IFERROR(J64/$J$18*100,"0.00")</f>
        <v>0</v>
      </c>
    </row>
    <row r="65" spans="1:20" ht="12.75" x14ac:dyDescent="0.2">
      <c r="A65" s="318">
        <v>2</v>
      </c>
      <c r="B65" s="319">
        <v>1</v>
      </c>
      <c r="C65" s="319">
        <v>5</v>
      </c>
      <c r="D65" s="319">
        <v>4</v>
      </c>
      <c r="E65" s="319"/>
      <c r="F65" s="331" t="s">
        <v>70</v>
      </c>
      <c r="G65" s="321">
        <f>G66</f>
        <v>0</v>
      </c>
      <c r="H65" s="321">
        <f>H66</f>
        <v>0</v>
      </c>
      <c r="I65" s="321">
        <f>I66</f>
        <v>0</v>
      </c>
      <c r="J65" s="321">
        <f>J66</f>
        <v>0</v>
      </c>
      <c r="K65" s="43">
        <f>K66</f>
        <v>0</v>
      </c>
      <c r="Q65" s="50">
        <f t="shared" ref="Q65" si="23">(O65)*P65</f>
        <v>0</v>
      </c>
    </row>
    <row r="66" spans="1:20" ht="12.75" x14ac:dyDescent="0.2">
      <c r="A66" s="322">
        <v>2</v>
      </c>
      <c r="B66" s="323">
        <v>1</v>
      </c>
      <c r="C66" s="323">
        <v>5</v>
      </c>
      <c r="D66" s="323">
        <v>4</v>
      </c>
      <c r="E66" s="323" t="s">
        <v>184</v>
      </c>
      <c r="F66" s="326" t="s">
        <v>70</v>
      </c>
      <c r="G66" s="325"/>
      <c r="H66" s="17"/>
      <c r="I66" s="17"/>
      <c r="J66" s="302">
        <f>SUBTOTAL(9,G66:I66)</f>
        <v>0</v>
      </c>
      <c r="K66" s="304">
        <f>IFERROR(J66/$J$18*100,"0.00")</f>
        <v>0</v>
      </c>
    </row>
    <row r="67" spans="1:20" ht="12.75" x14ac:dyDescent="0.2">
      <c r="A67" s="310">
        <v>2</v>
      </c>
      <c r="B67" s="311">
        <v>2</v>
      </c>
      <c r="C67" s="311"/>
      <c r="D67" s="311"/>
      <c r="E67" s="311"/>
      <c r="F67" s="312" t="s">
        <v>219</v>
      </c>
      <c r="G67" s="313">
        <f>+G68+G82+G87+G92+G99+G116+G125+G143</f>
        <v>28859231.089999996</v>
      </c>
      <c r="H67" s="313">
        <f>+H68+H82+H87+H92+H99+H116+H125+H143</f>
        <v>9053067.9399999995</v>
      </c>
      <c r="I67" s="313">
        <f>+I68+I82+I87+I92+I99+I116+I125+I143</f>
        <v>100000</v>
      </c>
      <c r="J67" s="313">
        <f>+J68+J82+J87+J92+J99+J116+J125+J143</f>
        <v>48720893.769999996</v>
      </c>
      <c r="K67" s="313">
        <f>+K68+K82+K87+K92+K99+K116+K125+K143</f>
        <v>15.37454248187402</v>
      </c>
      <c r="Q67" s="50">
        <f t="shared" ref="Q67" si="24">(O67)*P67</f>
        <v>0</v>
      </c>
    </row>
    <row r="68" spans="1:20" ht="12.75" x14ac:dyDescent="0.2">
      <c r="A68" s="314">
        <v>2</v>
      </c>
      <c r="B68" s="315">
        <v>2</v>
      </c>
      <c r="C68" s="315">
        <v>1</v>
      </c>
      <c r="D68" s="315"/>
      <c r="E68" s="315"/>
      <c r="F68" s="316" t="s">
        <v>10</v>
      </c>
      <c r="G68" s="317">
        <f>+G69+G71+G73+G75+G78+G80</f>
        <v>8897096.3300000001</v>
      </c>
      <c r="H68" s="317">
        <f>+H69+H71+H73+H75+H78+H80</f>
        <v>2076111.48</v>
      </c>
      <c r="I68" s="317">
        <f>+I69+I71+I73+I75+I78+I80</f>
        <v>0</v>
      </c>
      <c r="J68" s="317">
        <f>+J69+J71+J73+J75+J78+J80</f>
        <v>10973207.810000001</v>
      </c>
      <c r="K68" s="317">
        <f>+K69+K71+K73+K75+K78+K80</f>
        <v>3.4627453764232694</v>
      </c>
    </row>
    <row r="69" spans="1:20" ht="12.75" x14ac:dyDescent="0.2">
      <c r="A69" s="318">
        <v>2</v>
      </c>
      <c r="B69" s="319">
        <v>2</v>
      </c>
      <c r="C69" s="319">
        <v>1</v>
      </c>
      <c r="D69" s="319">
        <v>2</v>
      </c>
      <c r="E69" s="319"/>
      <c r="F69" s="320" t="s">
        <v>71</v>
      </c>
      <c r="G69" s="321">
        <f>G70</f>
        <v>0</v>
      </c>
      <c r="H69" s="321">
        <f>H70</f>
        <v>0</v>
      </c>
      <c r="I69" s="321">
        <f>I70</f>
        <v>0</v>
      </c>
      <c r="J69" s="321">
        <f>J70</f>
        <v>0</v>
      </c>
      <c r="K69" s="43">
        <f>K70</f>
        <v>0</v>
      </c>
      <c r="Q69" s="50">
        <f t="shared" ref="Q69" si="25">(O69)*P69</f>
        <v>0</v>
      </c>
    </row>
    <row r="70" spans="1:20" ht="12.75" x14ac:dyDescent="0.2">
      <c r="A70" s="322">
        <v>2</v>
      </c>
      <c r="B70" s="323">
        <v>2</v>
      </c>
      <c r="C70" s="323">
        <v>1</v>
      </c>
      <c r="D70" s="323">
        <v>2</v>
      </c>
      <c r="E70" s="323" t="s">
        <v>184</v>
      </c>
      <c r="F70" s="326" t="s">
        <v>71</v>
      </c>
      <c r="G70" s="325"/>
      <c r="H70" s="325"/>
      <c r="I70" s="325"/>
      <c r="J70" s="339">
        <f>SUBTOTAL(9,G70:I70)</f>
        <v>0</v>
      </c>
      <c r="K70" s="304">
        <f>IFERROR(J70/$J$18*100,"0.00")</f>
        <v>0</v>
      </c>
    </row>
    <row r="71" spans="1:20" ht="12.75" x14ac:dyDescent="0.2">
      <c r="A71" s="318">
        <v>2</v>
      </c>
      <c r="B71" s="319">
        <v>2</v>
      </c>
      <c r="C71" s="319">
        <v>1</v>
      </c>
      <c r="D71" s="319">
        <v>3</v>
      </c>
      <c r="E71" s="319"/>
      <c r="F71" s="320" t="s">
        <v>72</v>
      </c>
      <c r="G71" s="321">
        <f>G72</f>
        <v>6337298.3300000001</v>
      </c>
      <c r="H71" s="321">
        <f>H72</f>
        <v>2076111.48</v>
      </c>
      <c r="I71" s="321">
        <f>I72</f>
        <v>0</v>
      </c>
      <c r="J71" s="321">
        <f>J72</f>
        <v>8413409.8100000005</v>
      </c>
      <c r="K71" s="43">
        <f>K72</f>
        <v>2.6549662071451903</v>
      </c>
      <c r="Q71" s="50">
        <f t="shared" ref="Q71" si="26">(O71)*P71</f>
        <v>0</v>
      </c>
    </row>
    <row r="72" spans="1:20" ht="12.75" x14ac:dyDescent="0.2">
      <c r="A72" s="322">
        <v>2</v>
      </c>
      <c r="B72" s="323">
        <v>2</v>
      </c>
      <c r="C72" s="323">
        <v>1</v>
      </c>
      <c r="D72" s="323">
        <v>3</v>
      </c>
      <c r="E72" s="323" t="s">
        <v>184</v>
      </c>
      <c r="F72" s="326" t="s">
        <v>72</v>
      </c>
      <c r="G72" s="325">
        <f>+PPNE1!G72</f>
        <v>6337298.3300000001</v>
      </c>
      <c r="H72" s="17">
        <f>+PPNE1!H72</f>
        <v>2076111.48</v>
      </c>
      <c r="I72" s="17"/>
      <c r="J72" s="302">
        <f>SUBTOTAL(9,G72:I72)</f>
        <v>8413409.8100000005</v>
      </c>
      <c r="K72" s="304">
        <f>IFERROR(J72/$J$18*100,"0.00")</f>
        <v>2.6549662071451903</v>
      </c>
      <c r="L72" s="390"/>
    </row>
    <row r="73" spans="1:20" ht="12.75" x14ac:dyDescent="0.2">
      <c r="A73" s="318">
        <v>2</v>
      </c>
      <c r="B73" s="319">
        <v>2</v>
      </c>
      <c r="C73" s="319">
        <v>1</v>
      </c>
      <c r="D73" s="319">
        <v>5</v>
      </c>
      <c r="E73" s="319"/>
      <c r="F73" s="320" t="s">
        <v>73</v>
      </c>
      <c r="G73" s="321">
        <f>G74</f>
        <v>0</v>
      </c>
      <c r="H73" s="321">
        <f>H74</f>
        <v>0</v>
      </c>
      <c r="I73" s="321">
        <f>I74</f>
        <v>0</v>
      </c>
      <c r="J73" s="321">
        <f>J74</f>
        <v>0</v>
      </c>
      <c r="K73" s="43">
        <f>K74</f>
        <v>0</v>
      </c>
      <c r="Q73" s="50">
        <f t="shared" ref="Q73" si="27">(O73)*P73</f>
        <v>0</v>
      </c>
    </row>
    <row r="74" spans="1:20" ht="12.75" x14ac:dyDescent="0.2">
      <c r="A74" s="322">
        <v>2</v>
      </c>
      <c r="B74" s="323">
        <v>2</v>
      </c>
      <c r="C74" s="323">
        <v>1</v>
      </c>
      <c r="D74" s="323">
        <v>5</v>
      </c>
      <c r="E74" s="323" t="s">
        <v>184</v>
      </c>
      <c r="F74" s="326" t="s">
        <v>73</v>
      </c>
      <c r="G74" s="325"/>
      <c r="H74" s="17"/>
      <c r="I74" s="17"/>
      <c r="J74" s="302">
        <f>SUBTOTAL(9,G74:I74)</f>
        <v>0</v>
      </c>
      <c r="K74" s="304">
        <f>IFERROR(J74/$J$18*100,"0.00")</f>
        <v>0</v>
      </c>
    </row>
    <row r="75" spans="1:20" ht="12.75" x14ac:dyDescent="0.2">
      <c r="A75" s="318">
        <v>2</v>
      </c>
      <c r="B75" s="319">
        <v>2</v>
      </c>
      <c r="C75" s="319">
        <v>1</v>
      </c>
      <c r="D75" s="319">
        <v>6</v>
      </c>
      <c r="E75" s="319"/>
      <c r="F75" s="320" t="s">
        <v>11</v>
      </c>
      <c r="G75" s="321">
        <f>G76+G77</f>
        <v>0</v>
      </c>
      <c r="H75" s="321">
        <f>H76+H77</f>
        <v>0</v>
      </c>
      <c r="I75" s="321">
        <f>I76+I77</f>
        <v>0</v>
      </c>
      <c r="J75" s="321">
        <f>J76+J77</f>
        <v>0</v>
      </c>
      <c r="K75" s="43">
        <f>K76+K77</f>
        <v>0</v>
      </c>
      <c r="Q75" s="50">
        <f t="shared" ref="Q75" si="28">(O75)*P75</f>
        <v>0</v>
      </c>
    </row>
    <row r="76" spans="1:20" ht="12.75" x14ac:dyDescent="0.2">
      <c r="A76" s="322">
        <v>2</v>
      </c>
      <c r="B76" s="323">
        <v>2</v>
      </c>
      <c r="C76" s="323">
        <v>1</v>
      </c>
      <c r="D76" s="323">
        <v>6</v>
      </c>
      <c r="E76" s="323" t="s">
        <v>184</v>
      </c>
      <c r="F76" s="326" t="s">
        <v>74</v>
      </c>
      <c r="G76" s="332"/>
      <c r="H76" s="17"/>
      <c r="I76" s="17"/>
      <c r="J76" s="302">
        <f>SUBTOTAL(9,G76:I76)</f>
        <v>0</v>
      </c>
      <c r="K76" s="304">
        <f>IFERROR(J76/$J$18*100,"0.00")</f>
        <v>0</v>
      </c>
    </row>
    <row r="77" spans="1:20" ht="12.75" x14ac:dyDescent="0.2">
      <c r="A77" s="322">
        <v>2</v>
      </c>
      <c r="B77" s="323">
        <v>2</v>
      </c>
      <c r="C77" s="323">
        <v>1</v>
      </c>
      <c r="D77" s="323">
        <v>6</v>
      </c>
      <c r="E77" s="323" t="s">
        <v>185</v>
      </c>
      <c r="F77" s="326" t="s">
        <v>75</v>
      </c>
      <c r="G77" s="332"/>
      <c r="H77" s="17"/>
      <c r="I77" s="17"/>
      <c r="J77" s="302">
        <f>SUBTOTAL(9,G77:I77)</f>
        <v>0</v>
      </c>
      <c r="K77" s="304">
        <f>IFERROR(J77/$J$18*100,"0.00")</f>
        <v>0</v>
      </c>
      <c r="Q77" s="50">
        <f t="shared" ref="Q77" si="29">(O77)*P77</f>
        <v>0</v>
      </c>
    </row>
    <row r="78" spans="1:20" ht="12.75" x14ac:dyDescent="0.2">
      <c r="A78" s="318">
        <v>2</v>
      </c>
      <c r="B78" s="319">
        <v>2</v>
      </c>
      <c r="C78" s="319">
        <v>1</v>
      </c>
      <c r="D78" s="319">
        <v>7</v>
      </c>
      <c r="E78" s="319"/>
      <c r="F78" s="320" t="s">
        <v>12</v>
      </c>
      <c r="G78" s="321">
        <f>G79</f>
        <v>1280800</v>
      </c>
      <c r="H78" s="321">
        <f>H79</f>
        <v>0</v>
      </c>
      <c r="I78" s="321">
        <f>I79</f>
        <v>0</v>
      </c>
      <c r="J78" s="321">
        <f>J79</f>
        <v>1280800</v>
      </c>
      <c r="K78" s="43">
        <f>K79</f>
        <v>0.40417390747682591</v>
      </c>
    </row>
    <row r="79" spans="1:20" ht="12.75" x14ac:dyDescent="0.2">
      <c r="A79" s="322">
        <v>2</v>
      </c>
      <c r="B79" s="323">
        <v>2</v>
      </c>
      <c r="C79" s="323">
        <v>1</v>
      </c>
      <c r="D79" s="323">
        <v>7</v>
      </c>
      <c r="E79" s="323" t="s">
        <v>184</v>
      </c>
      <c r="F79" s="326" t="s">
        <v>12</v>
      </c>
      <c r="G79" s="325">
        <f>+PPNE1!N79</f>
        <v>1280800</v>
      </c>
      <c r="H79" s="303"/>
      <c r="I79" s="303"/>
      <c r="J79" s="303">
        <f>SUBTOTAL(9,G79:I79)</f>
        <v>1280800</v>
      </c>
      <c r="K79" s="304">
        <f>IFERROR(J79/$J$18*100,"0.00")</f>
        <v>0.40417390747682591</v>
      </c>
      <c r="O79" s="50">
        <v>1373583</v>
      </c>
      <c r="P79" s="50">
        <v>0.28000000000000003</v>
      </c>
      <c r="Q79" s="50">
        <f t="shared" ref="Q79" si="30">(O79)*P79</f>
        <v>384603.24000000005</v>
      </c>
      <c r="R79" s="50">
        <f t="shared" ref="R79" si="31">(O79)*(P79)</f>
        <v>384603.24000000005</v>
      </c>
      <c r="T79" s="50">
        <f t="shared" ref="T79" si="32">(O79)+(R79)</f>
        <v>1758186.24</v>
      </c>
    </row>
    <row r="80" spans="1:20" ht="12.75" x14ac:dyDescent="0.2">
      <c r="A80" s="318">
        <v>2</v>
      </c>
      <c r="B80" s="319">
        <v>2</v>
      </c>
      <c r="C80" s="319">
        <v>1</v>
      </c>
      <c r="D80" s="319">
        <v>8</v>
      </c>
      <c r="E80" s="319"/>
      <c r="F80" s="320" t="s">
        <v>76</v>
      </c>
      <c r="G80" s="321">
        <f>G81</f>
        <v>1278998</v>
      </c>
      <c r="H80" s="321">
        <f>H81</f>
        <v>0</v>
      </c>
      <c r="I80" s="321">
        <f>I81</f>
        <v>0</v>
      </c>
      <c r="J80" s="321">
        <f>J81</f>
        <v>1278998</v>
      </c>
      <c r="K80" s="43">
        <f>K81</f>
        <v>0.40360526180125345</v>
      </c>
    </row>
    <row r="81" spans="1:13" ht="12.75" x14ac:dyDescent="0.2">
      <c r="A81" s="322">
        <v>2</v>
      </c>
      <c r="B81" s="323">
        <v>2</v>
      </c>
      <c r="C81" s="323">
        <v>1</v>
      </c>
      <c r="D81" s="323">
        <v>8</v>
      </c>
      <c r="E81" s="323" t="s">
        <v>184</v>
      </c>
      <c r="F81" s="326" t="s">
        <v>76</v>
      </c>
      <c r="G81" s="325">
        <f>+PPNE1!N81</f>
        <v>1278998</v>
      </c>
      <c r="H81" s="20"/>
      <c r="I81" s="20"/>
      <c r="J81" s="303">
        <f>SUBTOTAL(9,G81:I81)</f>
        <v>1278998</v>
      </c>
      <c r="K81" s="304">
        <f>IFERROR(J81/$J$18*100,"0.00")</f>
        <v>0.40360526180125345</v>
      </c>
    </row>
    <row r="82" spans="1:13" ht="12.75" x14ac:dyDescent="0.2">
      <c r="A82" s="314">
        <v>2</v>
      </c>
      <c r="B82" s="315">
        <v>2</v>
      </c>
      <c r="C82" s="315">
        <v>2</v>
      </c>
      <c r="D82" s="315"/>
      <c r="E82" s="315"/>
      <c r="F82" s="316" t="s">
        <v>220</v>
      </c>
      <c r="G82" s="317">
        <f>+G83+G85</f>
        <v>415360</v>
      </c>
      <c r="H82" s="317">
        <f>+H83+H85</f>
        <v>0</v>
      </c>
      <c r="I82" s="317">
        <f>+I83+I85</f>
        <v>0</v>
      </c>
      <c r="J82" s="317">
        <f>+J83+J85</f>
        <v>415360</v>
      </c>
      <c r="K82" s="317">
        <f>+K83+K85</f>
        <v>0.13107251265582012</v>
      </c>
    </row>
    <row r="83" spans="1:13" ht="12.75" x14ac:dyDescent="0.2">
      <c r="A83" s="318">
        <v>2</v>
      </c>
      <c r="B83" s="319">
        <v>2</v>
      </c>
      <c r="C83" s="319">
        <v>2</v>
      </c>
      <c r="D83" s="319">
        <v>1</v>
      </c>
      <c r="E83" s="319"/>
      <c r="F83" s="320" t="s">
        <v>77</v>
      </c>
      <c r="G83" s="321">
        <f>G84</f>
        <v>0</v>
      </c>
      <c r="H83" s="321">
        <f>H84</f>
        <v>0</v>
      </c>
      <c r="I83" s="321">
        <f>I84</f>
        <v>0</v>
      </c>
      <c r="J83" s="321">
        <f>J84</f>
        <v>0</v>
      </c>
      <c r="K83" s="43">
        <f>K84</f>
        <v>0</v>
      </c>
    </row>
    <row r="84" spans="1:13" ht="12.75" x14ac:dyDescent="0.2">
      <c r="A84" s="322">
        <v>2</v>
      </c>
      <c r="B84" s="323">
        <v>2</v>
      </c>
      <c r="C84" s="323">
        <v>2</v>
      </c>
      <c r="D84" s="323">
        <v>1</v>
      </c>
      <c r="E84" s="323" t="s">
        <v>184</v>
      </c>
      <c r="F84" s="326" t="s">
        <v>77</v>
      </c>
      <c r="G84" s="325"/>
      <c r="H84" s="17"/>
      <c r="I84" s="17"/>
      <c r="J84" s="302">
        <f>SUBTOTAL(9,G84:I84)</f>
        <v>0</v>
      </c>
      <c r="K84" s="304">
        <f>IFERROR(J84/$J$18*100,"0.00")</f>
        <v>0</v>
      </c>
    </row>
    <row r="85" spans="1:13" ht="12.75" x14ac:dyDescent="0.2">
      <c r="A85" s="318">
        <v>2</v>
      </c>
      <c r="B85" s="319">
        <v>2</v>
      </c>
      <c r="C85" s="319">
        <v>2</v>
      </c>
      <c r="D85" s="319">
        <v>2</v>
      </c>
      <c r="E85" s="319"/>
      <c r="F85" s="320" t="s">
        <v>78</v>
      </c>
      <c r="G85" s="321">
        <f>G86</f>
        <v>415360</v>
      </c>
      <c r="H85" s="20">
        <f>H86</f>
        <v>0</v>
      </c>
      <c r="I85" s="20">
        <f>I86</f>
        <v>0</v>
      </c>
      <c r="J85" s="20">
        <f>J86</f>
        <v>415360</v>
      </c>
      <c r="K85" s="43">
        <f>K86</f>
        <v>0.13107251265582012</v>
      </c>
    </row>
    <row r="86" spans="1:13" ht="12.75" x14ac:dyDescent="0.2">
      <c r="A86" s="322">
        <v>2</v>
      </c>
      <c r="B86" s="323">
        <v>2</v>
      </c>
      <c r="C86" s="323">
        <v>2</v>
      </c>
      <c r="D86" s="323">
        <v>2</v>
      </c>
      <c r="E86" s="323" t="s">
        <v>184</v>
      </c>
      <c r="F86" s="326" t="s">
        <v>78</v>
      </c>
      <c r="G86" s="325">
        <f>+PPNE1!N86</f>
        <v>415360</v>
      </c>
      <c r="H86" s="17"/>
      <c r="I86" s="17"/>
      <c r="J86" s="302">
        <f>SUBTOTAL(9,G86:I86)</f>
        <v>415360</v>
      </c>
      <c r="K86" s="304">
        <f>IFERROR(J86/$J$18*100,"0.00")</f>
        <v>0.13107251265582012</v>
      </c>
    </row>
    <row r="87" spans="1:13" ht="12.75" x14ac:dyDescent="0.2">
      <c r="A87" s="314">
        <v>2</v>
      </c>
      <c r="B87" s="315">
        <v>2</v>
      </c>
      <c r="C87" s="315">
        <v>3</v>
      </c>
      <c r="D87" s="315"/>
      <c r="E87" s="315"/>
      <c r="F87" s="316" t="s">
        <v>13</v>
      </c>
      <c r="G87" s="317">
        <f>+G88+G90</f>
        <v>0</v>
      </c>
      <c r="H87" s="317">
        <f>+H88+H90</f>
        <v>0</v>
      </c>
      <c r="I87" s="317">
        <f>+I88+I90</f>
        <v>0</v>
      </c>
      <c r="J87" s="317">
        <f>+J88+J90</f>
        <v>0</v>
      </c>
      <c r="K87" s="317">
        <f>+K88+K90</f>
        <v>0</v>
      </c>
    </row>
    <row r="88" spans="1:13" ht="12.75" x14ac:dyDescent="0.2">
      <c r="A88" s="318">
        <v>2</v>
      </c>
      <c r="B88" s="319">
        <v>2</v>
      </c>
      <c r="C88" s="319">
        <v>3</v>
      </c>
      <c r="D88" s="319">
        <v>1</v>
      </c>
      <c r="E88" s="319"/>
      <c r="F88" s="320" t="s">
        <v>79</v>
      </c>
      <c r="G88" s="321">
        <f>G89</f>
        <v>0</v>
      </c>
      <c r="H88" s="321">
        <f>H89</f>
        <v>0</v>
      </c>
      <c r="I88" s="321">
        <f>I89</f>
        <v>0</v>
      </c>
      <c r="J88" s="321">
        <f>J89</f>
        <v>0</v>
      </c>
      <c r="K88" s="43">
        <f>K89</f>
        <v>0</v>
      </c>
    </row>
    <row r="89" spans="1:13" ht="12.75" x14ac:dyDescent="0.2">
      <c r="A89" s="322">
        <v>2</v>
      </c>
      <c r="B89" s="323">
        <v>2</v>
      </c>
      <c r="C89" s="323">
        <v>3</v>
      </c>
      <c r="D89" s="323">
        <v>1</v>
      </c>
      <c r="E89" s="323" t="s">
        <v>184</v>
      </c>
      <c r="F89" s="326" t="s">
        <v>79</v>
      </c>
      <c r="G89" s="325"/>
      <c r="H89" s="325"/>
      <c r="I89" s="325"/>
      <c r="J89" s="339">
        <f>SUBTOTAL(9,G89:I89)</f>
        <v>0</v>
      </c>
      <c r="K89" s="304">
        <f>IFERROR(J89/$J$18*100,"0.00")</f>
        <v>0</v>
      </c>
    </row>
    <row r="90" spans="1:13" ht="12.75" x14ac:dyDescent="0.2">
      <c r="A90" s="318">
        <v>2</v>
      </c>
      <c r="B90" s="319">
        <v>2</v>
      </c>
      <c r="C90" s="319">
        <v>3</v>
      </c>
      <c r="D90" s="319">
        <v>2</v>
      </c>
      <c r="E90" s="319"/>
      <c r="F90" s="320" t="s">
        <v>80</v>
      </c>
      <c r="G90" s="321">
        <f>G91</f>
        <v>0</v>
      </c>
      <c r="H90" s="321">
        <f>H91</f>
        <v>0</v>
      </c>
      <c r="I90" s="321">
        <f>I91</f>
        <v>0</v>
      </c>
      <c r="J90" s="321">
        <f>J91</f>
        <v>0</v>
      </c>
      <c r="K90" s="43">
        <f>K91</f>
        <v>0</v>
      </c>
    </row>
    <row r="91" spans="1:13" ht="12.75" x14ac:dyDescent="0.2">
      <c r="A91" s="322">
        <v>2</v>
      </c>
      <c r="B91" s="323">
        <v>2</v>
      </c>
      <c r="C91" s="323">
        <v>3</v>
      </c>
      <c r="D91" s="323">
        <v>2</v>
      </c>
      <c r="E91" s="323" t="s">
        <v>184</v>
      </c>
      <c r="F91" s="326" t="s">
        <v>80</v>
      </c>
      <c r="G91" s="325"/>
      <c r="H91" s="325"/>
      <c r="I91" s="325"/>
      <c r="J91" s="339">
        <f>SUBTOTAL(9,G91:I91)</f>
        <v>0</v>
      </c>
      <c r="K91" s="304">
        <f>IFERROR(J91/$J$18*100,"0.00")</f>
        <v>0</v>
      </c>
    </row>
    <row r="92" spans="1:13" ht="12.75" x14ac:dyDescent="0.2">
      <c r="A92" s="314">
        <v>2</v>
      </c>
      <c r="B92" s="315">
        <v>2</v>
      </c>
      <c r="C92" s="315">
        <v>4</v>
      </c>
      <c r="D92" s="315"/>
      <c r="E92" s="315"/>
      <c r="F92" s="316" t="s">
        <v>81</v>
      </c>
      <c r="G92" s="317">
        <f>+G93+G95+G97</f>
        <v>0</v>
      </c>
      <c r="H92" s="317">
        <f>+H93+H95+H97</f>
        <v>3782019.26</v>
      </c>
      <c r="I92" s="317">
        <f>+I93+I95+I97</f>
        <v>0</v>
      </c>
      <c r="J92" s="317">
        <f>+J93+J95+J97</f>
        <v>3782019.26</v>
      </c>
      <c r="K92" s="317">
        <f>+K93+K95+K97</f>
        <v>1.1934677564544141</v>
      </c>
    </row>
    <row r="93" spans="1:13" ht="12.75" x14ac:dyDescent="0.2">
      <c r="A93" s="318">
        <v>2</v>
      </c>
      <c r="B93" s="319">
        <v>2</v>
      </c>
      <c r="C93" s="319">
        <v>4</v>
      </c>
      <c r="D93" s="319">
        <v>1</v>
      </c>
      <c r="E93" s="319"/>
      <c r="F93" s="331" t="s">
        <v>965</v>
      </c>
      <c r="G93" s="321">
        <f>G94</f>
        <v>0</v>
      </c>
      <c r="H93" s="321">
        <f>H94</f>
        <v>1758186.26</v>
      </c>
      <c r="I93" s="321">
        <f>I94</f>
        <v>0</v>
      </c>
      <c r="J93" s="321">
        <f>J94</f>
        <v>1758186.26</v>
      </c>
      <c r="K93" s="43">
        <f>K94</f>
        <v>0.55481965238621689</v>
      </c>
    </row>
    <row r="94" spans="1:13" ht="12.75" x14ac:dyDescent="0.2">
      <c r="A94" s="322">
        <v>2</v>
      </c>
      <c r="B94" s="323">
        <v>2</v>
      </c>
      <c r="C94" s="323">
        <v>4</v>
      </c>
      <c r="D94" s="323">
        <v>1</v>
      </c>
      <c r="E94" s="323" t="s">
        <v>184</v>
      </c>
      <c r="F94" s="324" t="s">
        <v>965</v>
      </c>
      <c r="G94" s="325">
        <v>0</v>
      </c>
      <c r="H94" s="17">
        <f>+PPNE1!N94</f>
        <v>1758186.26</v>
      </c>
      <c r="I94" s="17"/>
      <c r="J94" s="302">
        <f>SUBTOTAL(9,G94:I94)</f>
        <v>1758186.26</v>
      </c>
      <c r="K94" s="304">
        <f>IFERROR(J94/$J$18*100,"0.00")</f>
        <v>0.55481965238621689</v>
      </c>
    </row>
    <row r="95" spans="1:13" ht="12.75" x14ac:dyDescent="0.2">
      <c r="A95" s="318">
        <v>2</v>
      </c>
      <c r="B95" s="319">
        <v>2</v>
      </c>
      <c r="C95" s="319">
        <v>4</v>
      </c>
      <c r="D95" s="319">
        <v>2</v>
      </c>
      <c r="E95" s="319"/>
      <c r="F95" s="331" t="s">
        <v>14</v>
      </c>
      <c r="G95" s="321">
        <f>G96</f>
        <v>0</v>
      </c>
      <c r="H95" s="321">
        <f>H96</f>
        <v>2023833</v>
      </c>
      <c r="I95" s="321">
        <f>I96</f>
        <v>0</v>
      </c>
      <c r="J95" s="321">
        <f>J96</f>
        <v>2023833</v>
      </c>
      <c r="K95" s="43">
        <f>K96</f>
        <v>0.63864810406819716</v>
      </c>
    </row>
    <row r="96" spans="1:13" ht="12.75" x14ac:dyDescent="0.2">
      <c r="A96" s="322">
        <v>2</v>
      </c>
      <c r="B96" s="323">
        <v>2</v>
      </c>
      <c r="C96" s="323">
        <v>4</v>
      </c>
      <c r="D96" s="323">
        <v>2</v>
      </c>
      <c r="E96" s="323" t="s">
        <v>184</v>
      </c>
      <c r="F96" s="326" t="s">
        <v>14</v>
      </c>
      <c r="G96" s="325">
        <v>0</v>
      </c>
      <c r="H96" s="17">
        <f>+PPNE1!N95</f>
        <v>2023833</v>
      </c>
      <c r="I96" s="17"/>
      <c r="J96" s="302">
        <f>SUBTOTAL(9,G96:I96)</f>
        <v>2023833</v>
      </c>
      <c r="K96" s="304">
        <f>IFERROR(J96/$J$18*100,"0.00")</f>
        <v>0.63864810406819716</v>
      </c>
      <c r="M96" s="1"/>
    </row>
    <row r="97" spans="1:11" ht="12.75" x14ac:dyDescent="0.2">
      <c r="A97" s="318">
        <v>2</v>
      </c>
      <c r="B97" s="319">
        <v>2</v>
      </c>
      <c r="C97" s="319">
        <v>4</v>
      </c>
      <c r="D97" s="319">
        <v>4</v>
      </c>
      <c r="E97" s="319"/>
      <c r="F97" s="331" t="s">
        <v>82</v>
      </c>
      <c r="G97" s="321">
        <f>G98</f>
        <v>0</v>
      </c>
      <c r="H97" s="321">
        <f>H98</f>
        <v>0</v>
      </c>
      <c r="I97" s="321">
        <f>I98</f>
        <v>0</v>
      </c>
      <c r="J97" s="321">
        <f>J98</f>
        <v>0</v>
      </c>
      <c r="K97" s="43">
        <f>K98</f>
        <v>0</v>
      </c>
    </row>
    <row r="98" spans="1:11" ht="12.75" x14ac:dyDescent="0.2">
      <c r="A98" s="322">
        <v>2</v>
      </c>
      <c r="B98" s="323">
        <v>2</v>
      </c>
      <c r="C98" s="323">
        <v>4</v>
      </c>
      <c r="D98" s="323">
        <v>4</v>
      </c>
      <c r="E98" s="323" t="s">
        <v>184</v>
      </c>
      <c r="F98" s="326" t="s">
        <v>82</v>
      </c>
      <c r="G98" s="325"/>
      <c r="H98" s="17"/>
      <c r="I98" s="17"/>
      <c r="J98" s="302">
        <f>SUBTOTAL(9,G98:I98)</f>
        <v>0</v>
      </c>
      <c r="K98" s="43">
        <f>IFERROR(J98/$J$18*100,"0.00")</f>
        <v>0</v>
      </c>
    </row>
    <row r="99" spans="1:11" ht="12.75" x14ac:dyDescent="0.2">
      <c r="A99" s="314">
        <v>2</v>
      </c>
      <c r="B99" s="315">
        <v>2</v>
      </c>
      <c r="C99" s="315">
        <v>5</v>
      </c>
      <c r="D99" s="315"/>
      <c r="E99" s="315"/>
      <c r="F99" s="316" t="s">
        <v>83</v>
      </c>
      <c r="G99" s="317">
        <f>+G100+G102+G104+G110+G112</f>
        <v>0</v>
      </c>
      <c r="H99" s="317">
        <f>+H100+H102+H104+H110+H112</f>
        <v>0</v>
      </c>
      <c r="I99" s="317">
        <f>+I100+I102+I104+I110+I112</f>
        <v>0</v>
      </c>
      <c r="J99" s="317">
        <f>+J100+J102+J104+J110+J112</f>
        <v>0</v>
      </c>
      <c r="K99" s="317">
        <f>+K100+K102+K104+K110+K112</f>
        <v>0</v>
      </c>
    </row>
    <row r="100" spans="1:11" ht="12.75" x14ac:dyDescent="0.2">
      <c r="A100" s="318">
        <v>2</v>
      </c>
      <c r="B100" s="319">
        <v>2</v>
      </c>
      <c r="C100" s="319">
        <v>5</v>
      </c>
      <c r="D100" s="319">
        <v>1</v>
      </c>
      <c r="E100" s="319"/>
      <c r="F100" s="331" t="s">
        <v>84</v>
      </c>
      <c r="G100" s="321">
        <f>G101</f>
        <v>0</v>
      </c>
      <c r="H100" s="321">
        <f>H101</f>
        <v>0</v>
      </c>
      <c r="I100" s="321">
        <f>I101</f>
        <v>0</v>
      </c>
      <c r="J100" s="321">
        <f>J101</f>
        <v>0</v>
      </c>
      <c r="K100" s="43">
        <f>K101</f>
        <v>0</v>
      </c>
    </row>
    <row r="101" spans="1:11" ht="12.75" x14ac:dyDescent="0.2">
      <c r="A101" s="322">
        <v>2</v>
      </c>
      <c r="B101" s="323">
        <v>2</v>
      </c>
      <c r="C101" s="323">
        <v>5</v>
      </c>
      <c r="D101" s="323">
        <v>1</v>
      </c>
      <c r="E101" s="323" t="s">
        <v>184</v>
      </c>
      <c r="F101" s="326" t="s">
        <v>84</v>
      </c>
      <c r="G101" s="325"/>
      <c r="H101" s="18"/>
      <c r="I101" s="18"/>
      <c r="J101" s="302">
        <f>SUBTOTAL(9,G101:I101)</f>
        <v>0</v>
      </c>
      <c r="K101" s="304">
        <f>IFERROR(J101/$J$18*100,"0.00")</f>
        <v>0</v>
      </c>
    </row>
    <row r="102" spans="1:11" ht="12.75" x14ac:dyDescent="0.2">
      <c r="A102" s="318">
        <v>2</v>
      </c>
      <c r="B102" s="319">
        <v>2</v>
      </c>
      <c r="C102" s="319">
        <v>5</v>
      </c>
      <c r="D102" s="319">
        <v>2</v>
      </c>
      <c r="E102" s="319"/>
      <c r="F102" s="320" t="s">
        <v>966</v>
      </c>
      <c r="G102" s="321">
        <f>G103</f>
        <v>0</v>
      </c>
      <c r="H102" s="321">
        <f>H103</f>
        <v>0</v>
      </c>
      <c r="I102" s="321">
        <f>I103</f>
        <v>0</v>
      </c>
      <c r="J102" s="321">
        <f>J103</f>
        <v>0</v>
      </c>
      <c r="K102" s="43">
        <f>K103</f>
        <v>0</v>
      </c>
    </row>
    <row r="103" spans="1:11" ht="12.75" x14ac:dyDescent="0.2">
      <c r="A103" s="322">
        <v>2</v>
      </c>
      <c r="B103" s="323">
        <v>2</v>
      </c>
      <c r="C103" s="323">
        <v>5</v>
      </c>
      <c r="D103" s="323">
        <v>2</v>
      </c>
      <c r="E103" s="323" t="s">
        <v>184</v>
      </c>
      <c r="F103" s="326" t="s">
        <v>966</v>
      </c>
      <c r="G103" s="325"/>
      <c r="H103" s="17"/>
      <c r="I103" s="17"/>
      <c r="J103" s="302">
        <f>SUBTOTAL(9,G103:I103)</f>
        <v>0</v>
      </c>
      <c r="K103" s="304">
        <f>IFERROR(J103/$J$18*100,"0.00")</f>
        <v>0</v>
      </c>
    </row>
    <row r="104" spans="1:11" ht="12.75" x14ac:dyDescent="0.2">
      <c r="A104" s="318">
        <v>2</v>
      </c>
      <c r="B104" s="319">
        <v>2</v>
      </c>
      <c r="C104" s="319">
        <v>5</v>
      </c>
      <c r="D104" s="319">
        <v>3</v>
      </c>
      <c r="E104" s="319"/>
      <c r="F104" s="320" t="s">
        <v>967</v>
      </c>
      <c r="G104" s="321">
        <f>SUM(G105:G109)</f>
        <v>0</v>
      </c>
      <c r="H104" s="321">
        <f>SUM(H105:H109)</f>
        <v>0</v>
      </c>
      <c r="I104" s="321">
        <f>SUM(I105:I109)</f>
        <v>0</v>
      </c>
      <c r="J104" s="321">
        <f>SUM(J105:J109)</f>
        <v>0</v>
      </c>
      <c r="K104" s="43">
        <f>SUM(K105:K109)</f>
        <v>0</v>
      </c>
    </row>
    <row r="105" spans="1:11" ht="12.75" x14ac:dyDescent="0.2">
      <c r="A105" s="322">
        <v>2</v>
      </c>
      <c r="B105" s="323">
        <v>2</v>
      </c>
      <c r="C105" s="323">
        <v>5</v>
      </c>
      <c r="D105" s="323">
        <v>3</v>
      </c>
      <c r="E105" s="323" t="s">
        <v>184</v>
      </c>
      <c r="F105" s="326" t="s">
        <v>85</v>
      </c>
      <c r="G105" s="325"/>
      <c r="H105" s="325"/>
      <c r="I105" s="325"/>
      <c r="J105" s="339">
        <f>SUBTOTAL(9,G105:I105)</f>
        <v>0</v>
      </c>
      <c r="K105" s="304">
        <f>IFERROR(J105/$J$18*100,"0.00")</f>
        <v>0</v>
      </c>
    </row>
    <row r="106" spans="1:11" ht="12.75" x14ac:dyDescent="0.2">
      <c r="A106" s="322">
        <v>2</v>
      </c>
      <c r="B106" s="323">
        <v>2</v>
      </c>
      <c r="C106" s="323">
        <v>5</v>
      </c>
      <c r="D106" s="323">
        <v>3</v>
      </c>
      <c r="E106" s="323" t="s">
        <v>185</v>
      </c>
      <c r="F106" s="326" t="s">
        <v>86</v>
      </c>
      <c r="G106" s="325"/>
      <c r="H106" s="325"/>
      <c r="I106" s="325"/>
      <c r="J106" s="339">
        <f>SUBTOTAL(9,G106:I106)</f>
        <v>0</v>
      </c>
      <c r="K106" s="304">
        <f>IFERROR(J106/$J$18*100,"0.00")</f>
        <v>0</v>
      </c>
    </row>
    <row r="107" spans="1:11" ht="12.75" x14ac:dyDescent="0.2">
      <c r="A107" s="322">
        <v>2</v>
      </c>
      <c r="B107" s="323">
        <v>2</v>
      </c>
      <c r="C107" s="323">
        <v>5</v>
      </c>
      <c r="D107" s="323">
        <v>3</v>
      </c>
      <c r="E107" s="323" t="s">
        <v>186</v>
      </c>
      <c r="F107" s="326" t="s">
        <v>87</v>
      </c>
      <c r="G107" s="325"/>
      <c r="H107" s="325"/>
      <c r="I107" s="325"/>
      <c r="J107" s="339">
        <f>SUBTOTAL(9,G107:I107)</f>
        <v>0</v>
      </c>
      <c r="K107" s="304">
        <f>IFERROR(J107/$J$18*100,"0.00")</f>
        <v>0</v>
      </c>
    </row>
    <row r="108" spans="1:11" ht="12.75" x14ac:dyDescent="0.2">
      <c r="A108" s="322">
        <v>2</v>
      </c>
      <c r="B108" s="323">
        <v>2</v>
      </c>
      <c r="C108" s="323">
        <v>5</v>
      </c>
      <c r="D108" s="323">
        <v>3</v>
      </c>
      <c r="E108" s="323" t="s">
        <v>187</v>
      </c>
      <c r="F108" s="326" t="s">
        <v>88</v>
      </c>
      <c r="G108" s="325"/>
      <c r="H108" s="325"/>
      <c r="I108" s="325"/>
      <c r="J108" s="339">
        <f>SUBTOTAL(9,G108:I108)</f>
        <v>0</v>
      </c>
      <c r="K108" s="304">
        <f>IFERROR(J108/$J$18*100,"0.00")</f>
        <v>0</v>
      </c>
    </row>
    <row r="109" spans="1:11" ht="12.75" x14ac:dyDescent="0.2">
      <c r="A109" s="322">
        <v>2</v>
      </c>
      <c r="B109" s="323">
        <v>2</v>
      </c>
      <c r="C109" s="323">
        <v>5</v>
      </c>
      <c r="D109" s="323">
        <v>3</v>
      </c>
      <c r="E109" s="323" t="s">
        <v>190</v>
      </c>
      <c r="F109" s="326" t="s">
        <v>89</v>
      </c>
      <c r="G109" s="325"/>
      <c r="H109" s="325"/>
      <c r="I109" s="325"/>
      <c r="J109" s="339">
        <f>SUBTOTAL(9,G109:I109)</f>
        <v>0</v>
      </c>
      <c r="K109" s="304">
        <f>IFERROR(J109/$J$18*100,"0.00")</f>
        <v>0</v>
      </c>
    </row>
    <row r="110" spans="1:11" ht="12.75" x14ac:dyDescent="0.2">
      <c r="A110" s="318">
        <v>2</v>
      </c>
      <c r="B110" s="319">
        <v>2</v>
      </c>
      <c r="C110" s="319">
        <v>5</v>
      </c>
      <c r="D110" s="319">
        <v>4</v>
      </c>
      <c r="E110" s="319"/>
      <c r="F110" s="331" t="s">
        <v>90</v>
      </c>
      <c r="G110" s="321">
        <f>G111</f>
        <v>0</v>
      </c>
      <c r="H110" s="321">
        <f>H111</f>
        <v>0</v>
      </c>
      <c r="I110" s="321">
        <f>I111</f>
        <v>0</v>
      </c>
      <c r="J110" s="321">
        <f>J111</f>
        <v>0</v>
      </c>
      <c r="K110" s="43">
        <f>K111</f>
        <v>0</v>
      </c>
    </row>
    <row r="111" spans="1:11" ht="12.75" x14ac:dyDescent="0.2">
      <c r="A111" s="322">
        <v>2</v>
      </c>
      <c r="B111" s="323">
        <v>2</v>
      </c>
      <c r="C111" s="323">
        <v>5</v>
      </c>
      <c r="D111" s="323">
        <v>4</v>
      </c>
      <c r="E111" s="323" t="s">
        <v>184</v>
      </c>
      <c r="F111" s="326" t="s">
        <v>90</v>
      </c>
      <c r="G111" s="325"/>
      <c r="H111" s="325"/>
      <c r="I111" s="325"/>
      <c r="J111" s="339">
        <f>SUBTOTAL(9,G111:I111)</f>
        <v>0</v>
      </c>
      <c r="K111" s="304">
        <f>IFERROR(J111/$J$18*100,"0.00")</f>
        <v>0</v>
      </c>
    </row>
    <row r="112" spans="1:11" ht="12.75" x14ac:dyDescent="0.2">
      <c r="A112" s="318">
        <v>2</v>
      </c>
      <c r="B112" s="319">
        <v>2</v>
      </c>
      <c r="C112" s="319">
        <v>5</v>
      </c>
      <c r="D112" s="319">
        <v>8</v>
      </c>
      <c r="E112" s="319"/>
      <c r="F112" s="320" t="s">
        <v>91</v>
      </c>
      <c r="G112" s="321">
        <f>G113</f>
        <v>0</v>
      </c>
      <c r="H112" s="20">
        <f>H113</f>
        <v>0</v>
      </c>
      <c r="I112" s="20">
        <f>I113</f>
        <v>0</v>
      </c>
      <c r="J112" s="20">
        <f>J113</f>
        <v>0</v>
      </c>
      <c r="K112" s="304">
        <f>IFERROR(J112/$J$18*100,"0.00")</f>
        <v>0</v>
      </c>
    </row>
    <row r="113" spans="1:13" ht="12.75" x14ac:dyDescent="0.2">
      <c r="A113" s="322">
        <v>2</v>
      </c>
      <c r="B113" s="323">
        <v>2</v>
      </c>
      <c r="C113" s="323">
        <v>5</v>
      </c>
      <c r="D113" s="323">
        <v>8</v>
      </c>
      <c r="E113" s="323" t="s">
        <v>184</v>
      </c>
      <c r="F113" s="326" t="s">
        <v>91</v>
      </c>
      <c r="G113" s="325"/>
      <c r="H113" s="17"/>
      <c r="I113" s="17"/>
      <c r="J113" s="302">
        <f>SUBTOTAL(9,G113:I113)</f>
        <v>0</v>
      </c>
      <c r="K113" s="304">
        <f>IFERROR(J113/$J$18*100,"0.00")</f>
        <v>0</v>
      </c>
    </row>
    <row r="114" spans="1:13" ht="12.75" x14ac:dyDescent="0.2">
      <c r="A114" s="318">
        <v>2</v>
      </c>
      <c r="B114" s="319">
        <v>2</v>
      </c>
      <c r="C114" s="319">
        <v>5</v>
      </c>
      <c r="D114" s="319">
        <v>9</v>
      </c>
      <c r="E114" s="319"/>
      <c r="F114" s="320" t="s">
        <v>1011</v>
      </c>
      <c r="G114" s="333">
        <f>+G115</f>
        <v>0</v>
      </c>
      <c r="H114" s="333">
        <f>+H115</f>
        <v>0</v>
      </c>
      <c r="I114" s="333">
        <f>+I115</f>
        <v>0</v>
      </c>
      <c r="J114" s="333">
        <f>+J115</f>
        <v>0</v>
      </c>
      <c r="K114" s="43">
        <f>+K115</f>
        <v>0</v>
      </c>
    </row>
    <row r="115" spans="1:13" ht="12.75" x14ac:dyDescent="0.2">
      <c r="A115" s="322">
        <v>2</v>
      </c>
      <c r="B115" s="323">
        <v>2</v>
      </c>
      <c r="C115" s="323">
        <v>5</v>
      </c>
      <c r="D115" s="323">
        <v>9</v>
      </c>
      <c r="E115" s="323" t="s">
        <v>184</v>
      </c>
      <c r="F115" s="326" t="s">
        <v>969</v>
      </c>
      <c r="G115" s="325"/>
      <c r="H115" s="17"/>
      <c r="I115" s="17"/>
      <c r="J115" s="302">
        <f>SUBTOTAL(9,G115:I115)</f>
        <v>0</v>
      </c>
      <c r="K115" s="304">
        <f>IFERROR(J115/$J$18*100,"0.00")</f>
        <v>0</v>
      </c>
    </row>
    <row r="116" spans="1:13" ht="12.75" x14ac:dyDescent="0.2">
      <c r="A116" s="314">
        <v>2</v>
      </c>
      <c r="B116" s="315">
        <v>2</v>
      </c>
      <c r="C116" s="315">
        <v>6</v>
      </c>
      <c r="D116" s="315"/>
      <c r="E116" s="315"/>
      <c r="F116" s="316" t="s">
        <v>92</v>
      </c>
      <c r="G116" s="317">
        <f>+G117+G119+G121+G123</f>
        <v>0</v>
      </c>
      <c r="H116" s="22">
        <f>+H117+H119+H121+H123</f>
        <v>0</v>
      </c>
      <c r="I116" s="22">
        <f>+I117+I119+I121+I123</f>
        <v>0</v>
      </c>
      <c r="J116" s="22">
        <f>+J117+J119+J121+J123</f>
        <v>0</v>
      </c>
      <c r="K116" s="22">
        <f>+K117+K119+K121+K123</f>
        <v>0</v>
      </c>
    </row>
    <row r="117" spans="1:13" ht="12.75" x14ac:dyDescent="0.2">
      <c r="A117" s="318">
        <v>2</v>
      </c>
      <c r="B117" s="319">
        <v>2</v>
      </c>
      <c r="C117" s="319">
        <v>6</v>
      </c>
      <c r="D117" s="319">
        <v>1</v>
      </c>
      <c r="E117" s="319"/>
      <c r="F117" s="331" t="s">
        <v>221</v>
      </c>
      <c r="G117" s="321">
        <f>G118</f>
        <v>0</v>
      </c>
      <c r="H117" s="321">
        <f>H118</f>
        <v>0</v>
      </c>
      <c r="I117" s="321">
        <f>I118</f>
        <v>0</v>
      </c>
      <c r="J117" s="321">
        <f>J118</f>
        <v>0</v>
      </c>
      <c r="K117" s="43">
        <f>K118</f>
        <v>0</v>
      </c>
    </row>
    <row r="118" spans="1:13" ht="12.75" x14ac:dyDescent="0.2">
      <c r="A118" s="322">
        <v>2</v>
      </c>
      <c r="B118" s="323">
        <v>2</v>
      </c>
      <c r="C118" s="323">
        <v>6</v>
      </c>
      <c r="D118" s="323">
        <v>1</v>
      </c>
      <c r="E118" s="323" t="s">
        <v>184</v>
      </c>
      <c r="F118" s="326" t="s">
        <v>221</v>
      </c>
      <c r="G118" s="325"/>
      <c r="H118" s="17"/>
      <c r="I118" s="17"/>
      <c r="J118" s="302">
        <f>SUBTOTAL(9,G118:I118)</f>
        <v>0</v>
      </c>
      <c r="K118" s="304">
        <f>IFERROR(J118/$J$18*100,"0.00")</f>
        <v>0</v>
      </c>
    </row>
    <row r="119" spans="1:13" ht="12.75" x14ac:dyDescent="0.2">
      <c r="A119" s="318">
        <v>2</v>
      </c>
      <c r="B119" s="319">
        <v>2</v>
      </c>
      <c r="C119" s="319">
        <v>6</v>
      </c>
      <c r="D119" s="319">
        <v>2</v>
      </c>
      <c r="E119" s="319"/>
      <c r="F119" s="331" t="s">
        <v>93</v>
      </c>
      <c r="G119" s="321">
        <f>G120</f>
        <v>0</v>
      </c>
      <c r="H119" s="321">
        <f>H120</f>
        <v>0</v>
      </c>
      <c r="I119" s="321">
        <f>I120</f>
        <v>0</v>
      </c>
      <c r="J119" s="321">
        <f>J120</f>
        <v>0</v>
      </c>
      <c r="K119" s="43">
        <f>K120</f>
        <v>0</v>
      </c>
    </row>
    <row r="120" spans="1:13" ht="12.75" x14ac:dyDescent="0.2">
      <c r="A120" s="322">
        <v>2</v>
      </c>
      <c r="B120" s="323">
        <v>2</v>
      </c>
      <c r="C120" s="323">
        <v>6</v>
      </c>
      <c r="D120" s="323">
        <v>2</v>
      </c>
      <c r="E120" s="323" t="s">
        <v>184</v>
      </c>
      <c r="F120" s="326" t="s">
        <v>93</v>
      </c>
      <c r="G120" s="325"/>
      <c r="H120" s="17"/>
      <c r="I120" s="17"/>
      <c r="J120" s="302">
        <f>SUBTOTAL(9,G120:I120)</f>
        <v>0</v>
      </c>
      <c r="K120" s="304">
        <f>IFERROR(J120/$J$18*100,"0.00")</f>
        <v>0</v>
      </c>
    </row>
    <row r="121" spans="1:13" ht="12.75" x14ac:dyDescent="0.2">
      <c r="A121" s="318">
        <v>2</v>
      </c>
      <c r="B121" s="319">
        <v>2</v>
      </c>
      <c r="C121" s="319">
        <v>6</v>
      </c>
      <c r="D121" s="319">
        <v>3</v>
      </c>
      <c r="E121" s="319"/>
      <c r="F121" s="331" t="s">
        <v>94</v>
      </c>
      <c r="G121" s="321">
        <f>G122</f>
        <v>0</v>
      </c>
      <c r="H121" s="321">
        <f>H122</f>
        <v>0</v>
      </c>
      <c r="I121" s="321">
        <f>I122</f>
        <v>0</v>
      </c>
      <c r="J121" s="321">
        <f>J122</f>
        <v>0</v>
      </c>
      <c r="K121" s="43">
        <f>K122</f>
        <v>0</v>
      </c>
    </row>
    <row r="122" spans="1:13" ht="12.75" x14ac:dyDescent="0.2">
      <c r="A122" s="322">
        <v>2</v>
      </c>
      <c r="B122" s="323">
        <v>2</v>
      </c>
      <c r="C122" s="323">
        <v>6</v>
      </c>
      <c r="D122" s="323">
        <v>3</v>
      </c>
      <c r="E122" s="323" t="s">
        <v>184</v>
      </c>
      <c r="F122" s="326" t="s">
        <v>94</v>
      </c>
      <c r="G122" s="325"/>
      <c r="H122" s="17"/>
      <c r="I122" s="17"/>
      <c r="J122" s="302">
        <f>SUBTOTAL(9,G122:I122)</f>
        <v>0</v>
      </c>
      <c r="K122" s="304">
        <f>IFERROR(J122/$J$18*100,"0.00")</f>
        <v>0</v>
      </c>
    </row>
    <row r="123" spans="1:13" ht="12.75" x14ac:dyDescent="0.2">
      <c r="A123" s="318">
        <v>2</v>
      </c>
      <c r="B123" s="319">
        <v>2</v>
      </c>
      <c r="C123" s="319">
        <v>6</v>
      </c>
      <c r="D123" s="319">
        <v>9</v>
      </c>
      <c r="E123" s="319"/>
      <c r="F123" s="320" t="s">
        <v>189</v>
      </c>
      <c r="G123" s="333">
        <f>+G124</f>
        <v>0</v>
      </c>
      <c r="H123" s="333">
        <f>+H124</f>
        <v>0</v>
      </c>
      <c r="I123" s="333">
        <f>+I124</f>
        <v>0</v>
      </c>
      <c r="J123" s="333">
        <f>+J124</f>
        <v>0</v>
      </c>
      <c r="K123" s="43">
        <f>+K124</f>
        <v>0</v>
      </c>
    </row>
    <row r="124" spans="1:13" ht="12.75" x14ac:dyDescent="0.2">
      <c r="A124" s="322">
        <v>2</v>
      </c>
      <c r="B124" s="323">
        <v>2</v>
      </c>
      <c r="C124" s="323">
        <v>6</v>
      </c>
      <c r="D124" s="323">
        <v>9</v>
      </c>
      <c r="E124" s="323" t="s">
        <v>184</v>
      </c>
      <c r="F124" s="326" t="s">
        <v>189</v>
      </c>
      <c r="G124" s="325"/>
      <c r="H124" s="17"/>
      <c r="I124" s="17"/>
      <c r="J124" s="302">
        <f>SUBTOTAL(9,G124:I124)</f>
        <v>0</v>
      </c>
      <c r="K124" s="304">
        <f>IFERROR(J124/$J$18*100,"0.00")</f>
        <v>0</v>
      </c>
    </row>
    <row r="125" spans="1:13" ht="12.75" x14ac:dyDescent="0.2">
      <c r="A125" s="314">
        <v>2</v>
      </c>
      <c r="B125" s="315">
        <v>2</v>
      </c>
      <c r="C125" s="315">
        <v>7</v>
      </c>
      <c r="D125" s="315"/>
      <c r="E125" s="315"/>
      <c r="F125" s="316" t="s">
        <v>95</v>
      </c>
      <c r="G125" s="317">
        <f>+G126+G131+G141</f>
        <v>19077252.039999999</v>
      </c>
      <c r="H125" s="317">
        <f>+H126+H131+H141</f>
        <v>2277519.6</v>
      </c>
      <c r="I125" s="317">
        <f>+I126+I131+I141</f>
        <v>0</v>
      </c>
      <c r="J125" s="317">
        <f>+J126+J131+J141</f>
        <v>31662426.059999999</v>
      </c>
      <c r="K125" s="317">
        <f>+K126+K131+K141</f>
        <v>9.9915103535807948</v>
      </c>
    </row>
    <row r="126" spans="1:13" ht="12.75" x14ac:dyDescent="0.2">
      <c r="A126" s="318">
        <v>2</v>
      </c>
      <c r="B126" s="319">
        <v>2</v>
      </c>
      <c r="C126" s="319">
        <v>7</v>
      </c>
      <c r="D126" s="319">
        <v>1</v>
      </c>
      <c r="E126" s="319"/>
      <c r="F126" s="320" t="s">
        <v>970</v>
      </c>
      <c r="G126" s="321">
        <f>SUM(G127:G130)</f>
        <v>11167437.449999999</v>
      </c>
      <c r="H126" s="321">
        <f>SUM(H127:H130)</f>
        <v>0</v>
      </c>
      <c r="I126" s="321">
        <f>SUM(I127:I130)</f>
        <v>0</v>
      </c>
      <c r="J126" s="321">
        <f>SUM(J127:J130)</f>
        <v>11167437.449999999</v>
      </c>
      <c r="K126" s="43">
        <f>SUM(K127:K130)</f>
        <v>3.524037188217942</v>
      </c>
    </row>
    <row r="127" spans="1:13" ht="12.75" x14ac:dyDescent="0.2">
      <c r="A127" s="322">
        <v>2</v>
      </c>
      <c r="B127" s="323">
        <v>2</v>
      </c>
      <c r="C127" s="323">
        <v>7</v>
      </c>
      <c r="D127" s="323">
        <v>1</v>
      </c>
      <c r="E127" s="323" t="s">
        <v>184</v>
      </c>
      <c r="F127" s="326" t="s">
        <v>971</v>
      </c>
      <c r="G127" s="325">
        <f>+PPNE1!N126</f>
        <v>11167437.449999999</v>
      </c>
      <c r="H127" s="325"/>
      <c r="I127" s="325"/>
      <c r="J127" s="302">
        <f>SUBTOTAL(9,G127:I127)</f>
        <v>11167437.449999999</v>
      </c>
      <c r="K127" s="304">
        <f>IFERROR(J127/$J$18*100,"0.00")</f>
        <v>3.524037188217942</v>
      </c>
      <c r="M127" s="1"/>
    </row>
    <row r="128" spans="1:13" ht="12.75" x14ac:dyDescent="0.2">
      <c r="A128" s="322">
        <v>2</v>
      </c>
      <c r="B128" s="323">
        <v>2</v>
      </c>
      <c r="C128" s="323">
        <v>7</v>
      </c>
      <c r="D128" s="323">
        <v>1</v>
      </c>
      <c r="E128" s="323" t="s">
        <v>209</v>
      </c>
      <c r="F128" s="326" t="s">
        <v>972</v>
      </c>
      <c r="G128" s="325"/>
      <c r="H128" s="325"/>
      <c r="I128" s="325"/>
      <c r="J128" s="302">
        <f>SUBTOTAL(9,G128:I128)</f>
        <v>0</v>
      </c>
      <c r="K128" s="304">
        <f>IFERROR(J128/$J$18*100,"0.00")</f>
        <v>0</v>
      </c>
      <c r="M128" s="1"/>
    </row>
    <row r="129" spans="1:13" ht="12.75" x14ac:dyDescent="0.2">
      <c r="A129" s="322">
        <v>2</v>
      </c>
      <c r="B129" s="323">
        <v>2</v>
      </c>
      <c r="C129" s="323">
        <v>7</v>
      </c>
      <c r="D129" s="323">
        <v>1</v>
      </c>
      <c r="E129" s="323" t="s">
        <v>211</v>
      </c>
      <c r="F129" s="326" t="s">
        <v>973</v>
      </c>
      <c r="G129" s="325"/>
      <c r="H129" s="325"/>
      <c r="I129" s="325"/>
      <c r="J129" s="302">
        <f>SUBTOTAL(9,G129:I129)</f>
        <v>0</v>
      </c>
      <c r="K129" s="304">
        <f>IFERROR(J129/$J$18*100,"0.00")</f>
        <v>0</v>
      </c>
      <c r="M129" s="1"/>
    </row>
    <row r="130" spans="1:13" ht="22.5" x14ac:dyDescent="0.2">
      <c r="A130" s="322">
        <v>2</v>
      </c>
      <c r="B130" s="323">
        <v>2</v>
      </c>
      <c r="C130" s="323">
        <v>7</v>
      </c>
      <c r="D130" s="323">
        <v>1</v>
      </c>
      <c r="E130" s="323" t="s">
        <v>974</v>
      </c>
      <c r="F130" s="326" t="s">
        <v>975</v>
      </c>
      <c r="G130" s="325"/>
      <c r="H130" s="325"/>
      <c r="I130" s="325"/>
      <c r="J130" s="302">
        <f>SUBTOTAL(9,G130:I130)</f>
        <v>0</v>
      </c>
      <c r="K130" s="304">
        <f>IFERROR(J130/$J$18*100,"0.00")</f>
        <v>0</v>
      </c>
      <c r="M130" s="1"/>
    </row>
    <row r="131" spans="1:13" ht="12.75" x14ac:dyDescent="0.2">
      <c r="A131" s="318">
        <v>2</v>
      </c>
      <c r="B131" s="319">
        <v>2</v>
      </c>
      <c r="C131" s="319">
        <v>7</v>
      </c>
      <c r="D131" s="319">
        <v>2</v>
      </c>
      <c r="E131" s="319"/>
      <c r="F131" s="331" t="s">
        <v>222</v>
      </c>
      <c r="G131" s="393">
        <f>+G132+G137</f>
        <v>7909814.5899999999</v>
      </c>
      <c r="H131" s="321">
        <f>SUM(H132:H140)</f>
        <v>2277519.6</v>
      </c>
      <c r="I131" s="321">
        <f>SUM(I132:I140)</f>
        <v>0</v>
      </c>
      <c r="J131" s="321">
        <f>SUM(J132:J140)</f>
        <v>20494988.609999999</v>
      </c>
      <c r="K131" s="43">
        <f>SUM(K132:K140)</f>
        <v>6.4674731653628523</v>
      </c>
      <c r="M131" s="1"/>
    </row>
    <row r="132" spans="1:13" ht="12.75" x14ac:dyDescent="0.2">
      <c r="A132" s="322">
        <v>2</v>
      </c>
      <c r="B132" s="323">
        <v>2</v>
      </c>
      <c r="C132" s="323">
        <v>7</v>
      </c>
      <c r="D132" s="323">
        <v>2</v>
      </c>
      <c r="E132" s="323" t="s">
        <v>184</v>
      </c>
      <c r="F132" s="326" t="s">
        <v>976</v>
      </c>
      <c r="G132" s="334">
        <f>+PPNE1!G132</f>
        <v>2455282.94</v>
      </c>
      <c r="H132" s="325"/>
      <c r="I132" s="325"/>
      <c r="J132" s="302">
        <f t="shared" ref="J132:J140" si="33">SUBTOTAL(9,G132:I132)</f>
        <v>2455282.94</v>
      </c>
      <c r="K132" s="304">
        <f t="shared" ref="K132:K140" si="34">IFERROR(J132/$J$18*100,"0.00")</f>
        <v>0.77479801672469484</v>
      </c>
      <c r="M132" s="1"/>
    </row>
    <row r="133" spans="1:13" ht="12.75" x14ac:dyDescent="0.2">
      <c r="A133" s="322">
        <v>2</v>
      </c>
      <c r="B133" s="323">
        <v>2</v>
      </c>
      <c r="C133" s="323">
        <v>7</v>
      </c>
      <c r="D133" s="323">
        <v>2</v>
      </c>
      <c r="E133" s="323" t="s">
        <v>185</v>
      </c>
      <c r="F133" s="326" t="s">
        <v>977</v>
      </c>
      <c r="G133" s="325"/>
      <c r="H133" s="325"/>
      <c r="I133" s="325"/>
      <c r="J133" s="302">
        <f t="shared" si="33"/>
        <v>0</v>
      </c>
      <c r="K133" s="304">
        <f t="shared" si="34"/>
        <v>0</v>
      </c>
      <c r="M133" s="1"/>
    </row>
    <row r="134" spans="1:13" ht="22.5" x14ac:dyDescent="0.2">
      <c r="A134" s="322">
        <v>2</v>
      </c>
      <c r="B134" s="323">
        <v>2</v>
      </c>
      <c r="C134" s="323">
        <v>7</v>
      </c>
      <c r="D134" s="323">
        <v>2</v>
      </c>
      <c r="E134" s="323" t="s">
        <v>186</v>
      </c>
      <c r="F134" s="326" t="s">
        <v>978</v>
      </c>
      <c r="G134" s="325"/>
      <c r="H134" s="325"/>
      <c r="I134" s="325"/>
      <c r="J134" s="302">
        <f t="shared" si="33"/>
        <v>0</v>
      </c>
      <c r="K134" s="304">
        <f t="shared" si="34"/>
        <v>0</v>
      </c>
      <c r="M134" s="1"/>
    </row>
    <row r="135" spans="1:13" ht="12.75" x14ac:dyDescent="0.2">
      <c r="A135" s="322">
        <v>2</v>
      </c>
      <c r="B135" s="323">
        <v>2</v>
      </c>
      <c r="C135" s="323">
        <v>7</v>
      </c>
      <c r="D135" s="323">
        <v>2</v>
      </c>
      <c r="E135" s="323" t="s">
        <v>187</v>
      </c>
      <c r="F135" s="326" t="s">
        <v>979</v>
      </c>
      <c r="G135" s="325">
        <f>+PPNE1!N135</f>
        <v>10307654.420000002</v>
      </c>
      <c r="H135" s="325"/>
      <c r="I135" s="325"/>
      <c r="J135" s="302">
        <f t="shared" si="33"/>
        <v>10307654.420000002</v>
      </c>
      <c r="K135" s="304">
        <f t="shared" si="34"/>
        <v>3.252720927429869</v>
      </c>
      <c r="M135" s="1"/>
    </row>
    <row r="136" spans="1:13" ht="12.75" x14ac:dyDescent="0.2">
      <c r="A136" s="322">
        <v>2</v>
      </c>
      <c r="B136" s="323">
        <v>2</v>
      </c>
      <c r="C136" s="323">
        <v>7</v>
      </c>
      <c r="D136" s="323">
        <v>2</v>
      </c>
      <c r="E136" s="323" t="s">
        <v>190</v>
      </c>
      <c r="F136" s="326" t="s">
        <v>191</v>
      </c>
      <c r="G136" s="325"/>
      <c r="H136" s="325"/>
      <c r="I136" s="325"/>
      <c r="J136" s="302">
        <f t="shared" si="33"/>
        <v>0</v>
      </c>
      <c r="K136" s="304">
        <f t="shared" si="34"/>
        <v>0</v>
      </c>
      <c r="M136" s="1"/>
    </row>
    <row r="137" spans="1:13" ht="12.75" x14ac:dyDescent="0.2">
      <c r="A137" s="322">
        <v>2</v>
      </c>
      <c r="B137" s="323">
        <v>2</v>
      </c>
      <c r="C137" s="323">
        <v>7</v>
      </c>
      <c r="D137" s="323">
        <v>2</v>
      </c>
      <c r="E137" s="323" t="s">
        <v>209</v>
      </c>
      <c r="F137" s="324" t="s">
        <v>98</v>
      </c>
      <c r="G137" s="325">
        <f>+PPNE1!G137</f>
        <v>5454531.6500000004</v>
      </c>
      <c r="H137" s="325">
        <f>+PPNE1!I137</f>
        <v>1649127.36</v>
      </c>
      <c r="I137" s="325"/>
      <c r="J137" s="302">
        <f t="shared" si="33"/>
        <v>7103659.0100000007</v>
      </c>
      <c r="K137" s="304">
        <f t="shared" si="34"/>
        <v>2.2416564798990168</v>
      </c>
      <c r="M137" s="1"/>
    </row>
    <row r="138" spans="1:13" ht="12.75" x14ac:dyDescent="0.2">
      <c r="A138" s="322">
        <v>2</v>
      </c>
      <c r="B138" s="323">
        <v>2</v>
      </c>
      <c r="C138" s="323">
        <v>7</v>
      </c>
      <c r="D138" s="323">
        <v>2</v>
      </c>
      <c r="E138" s="323" t="s">
        <v>211</v>
      </c>
      <c r="F138" s="324" t="s">
        <v>980</v>
      </c>
      <c r="G138" s="325">
        <v>0</v>
      </c>
      <c r="H138" s="325">
        <f>+PPNE1!J138</f>
        <v>628392.24</v>
      </c>
      <c r="I138" s="325"/>
      <c r="J138" s="302">
        <f t="shared" si="33"/>
        <v>628392.24</v>
      </c>
      <c r="K138" s="304">
        <f t="shared" si="34"/>
        <v>0.19829774130927183</v>
      </c>
      <c r="M138" s="1"/>
    </row>
    <row r="139" spans="1:13" ht="12.75" x14ac:dyDescent="0.2">
      <c r="A139" s="322">
        <v>2</v>
      </c>
      <c r="B139" s="323">
        <v>2</v>
      </c>
      <c r="C139" s="323">
        <v>7</v>
      </c>
      <c r="D139" s="323">
        <v>2</v>
      </c>
      <c r="E139" s="323" t="s">
        <v>215</v>
      </c>
      <c r="F139" s="324" t="s">
        <v>1012</v>
      </c>
      <c r="G139" s="325"/>
      <c r="H139" s="325"/>
      <c r="I139" s="325"/>
      <c r="J139" s="302">
        <f t="shared" si="33"/>
        <v>0</v>
      </c>
      <c r="K139" s="304">
        <f t="shared" si="34"/>
        <v>0</v>
      </c>
      <c r="M139" s="1"/>
    </row>
    <row r="140" spans="1:13" ht="22.5" x14ac:dyDescent="0.2">
      <c r="A140" s="322">
        <v>2</v>
      </c>
      <c r="B140" s="323">
        <v>2</v>
      </c>
      <c r="C140" s="323">
        <v>7</v>
      </c>
      <c r="D140" s="323">
        <v>2</v>
      </c>
      <c r="E140" s="323" t="s">
        <v>974</v>
      </c>
      <c r="F140" s="324" t="s">
        <v>1013</v>
      </c>
      <c r="G140" s="325"/>
      <c r="H140" s="325"/>
      <c r="I140" s="325"/>
      <c r="J140" s="302">
        <f t="shared" si="33"/>
        <v>0</v>
      </c>
      <c r="K140" s="304">
        <f t="shared" si="34"/>
        <v>0</v>
      </c>
    </row>
    <row r="141" spans="1:13" ht="12.75" x14ac:dyDescent="0.2">
      <c r="A141" s="318">
        <v>2</v>
      </c>
      <c r="B141" s="319">
        <v>2</v>
      </c>
      <c r="C141" s="319">
        <v>7</v>
      </c>
      <c r="D141" s="319">
        <v>3</v>
      </c>
      <c r="E141" s="319"/>
      <c r="F141" s="331" t="s">
        <v>99</v>
      </c>
      <c r="G141" s="321">
        <f>G142</f>
        <v>0</v>
      </c>
      <c r="H141" s="321">
        <f>H142</f>
        <v>0</v>
      </c>
      <c r="I141" s="321">
        <f>I142</f>
        <v>0</v>
      </c>
      <c r="J141" s="321">
        <f>J142</f>
        <v>0</v>
      </c>
      <c r="K141" s="43">
        <f>K142</f>
        <v>0</v>
      </c>
    </row>
    <row r="142" spans="1:13" ht="12.75" x14ac:dyDescent="0.2">
      <c r="A142" s="322">
        <v>2</v>
      </c>
      <c r="B142" s="323">
        <v>2</v>
      </c>
      <c r="C142" s="323">
        <v>7</v>
      </c>
      <c r="D142" s="323">
        <v>3</v>
      </c>
      <c r="E142" s="323" t="s">
        <v>184</v>
      </c>
      <c r="F142" s="324" t="s">
        <v>99</v>
      </c>
      <c r="G142" s="325"/>
      <c r="H142" s="325"/>
      <c r="I142" s="325"/>
      <c r="J142" s="302">
        <f>SUBTOTAL(9,G142:I142)</f>
        <v>0</v>
      </c>
      <c r="K142" s="304">
        <f>IFERROR(J142/$J$18*100,"0.00")</f>
        <v>0</v>
      </c>
    </row>
    <row r="143" spans="1:13" ht="12.75" x14ac:dyDescent="0.2">
      <c r="A143" s="314">
        <v>2</v>
      </c>
      <c r="B143" s="315">
        <v>2</v>
      </c>
      <c r="C143" s="315">
        <v>8</v>
      </c>
      <c r="D143" s="315"/>
      <c r="E143" s="315"/>
      <c r="F143" s="316" t="s">
        <v>223</v>
      </c>
      <c r="G143" s="317">
        <f>+G144+G146+G148+G150+G154+G157+G164</f>
        <v>469522.72</v>
      </c>
      <c r="H143" s="317">
        <f>+H144+H146+H148+H150+H154+H157+H164</f>
        <v>917417.6</v>
      </c>
      <c r="I143" s="317">
        <f>+I144+I146+I148+I150+I154+I157+I164</f>
        <v>100000</v>
      </c>
      <c r="J143" s="317">
        <f>+J144+J146+J148+J150+J154+J157+J164</f>
        <v>1887880.64</v>
      </c>
      <c r="K143" s="317">
        <f>+K144+K146+K148+K150+K154+K157+K164</f>
        <v>0.5957464827597212</v>
      </c>
    </row>
    <row r="144" spans="1:13" ht="12.75" x14ac:dyDescent="0.2">
      <c r="A144" s="318">
        <v>2</v>
      </c>
      <c r="B144" s="319">
        <v>2</v>
      </c>
      <c r="C144" s="319">
        <v>8</v>
      </c>
      <c r="D144" s="319">
        <v>1</v>
      </c>
      <c r="E144" s="319"/>
      <c r="F144" s="331" t="s">
        <v>983</v>
      </c>
      <c r="G144" s="321">
        <f>G145</f>
        <v>0</v>
      </c>
      <c r="H144" s="321">
        <f>H145</f>
        <v>0</v>
      </c>
      <c r="I144" s="321">
        <f>I145</f>
        <v>0</v>
      </c>
      <c r="J144" s="321">
        <f>J145</f>
        <v>400940.31999999995</v>
      </c>
      <c r="K144" s="43">
        <f>K145</f>
        <v>0.12652218597705259</v>
      </c>
    </row>
    <row r="145" spans="1:11" ht="12.75" x14ac:dyDescent="0.2">
      <c r="A145" s="322">
        <v>2</v>
      </c>
      <c r="B145" s="323">
        <v>2</v>
      </c>
      <c r="C145" s="323">
        <v>8</v>
      </c>
      <c r="D145" s="323">
        <v>1</v>
      </c>
      <c r="E145" s="323" t="s">
        <v>184</v>
      </c>
      <c r="F145" s="324" t="s">
        <v>983</v>
      </c>
      <c r="G145" s="325"/>
      <c r="H145" s="17"/>
      <c r="I145" s="17"/>
      <c r="J145" s="302">
        <f>+PPNE1!N144</f>
        <v>400940.31999999995</v>
      </c>
      <c r="K145" s="304">
        <f>IFERROR(J145/$J$18*100,"0.00")</f>
        <v>0.12652218597705259</v>
      </c>
    </row>
    <row r="146" spans="1:11" ht="12.75" x14ac:dyDescent="0.2">
      <c r="A146" s="318">
        <v>2</v>
      </c>
      <c r="B146" s="319">
        <v>2</v>
      </c>
      <c r="C146" s="319">
        <v>8</v>
      </c>
      <c r="D146" s="319">
        <v>2</v>
      </c>
      <c r="E146" s="319"/>
      <c r="F146" s="331" t="s">
        <v>984</v>
      </c>
      <c r="G146" s="321">
        <f>G147</f>
        <v>79522.720000000001</v>
      </c>
      <c r="H146" s="321">
        <f>H147</f>
        <v>321417.59999999998</v>
      </c>
      <c r="I146" s="321">
        <f>I147</f>
        <v>0</v>
      </c>
      <c r="J146" s="321">
        <f>J147</f>
        <v>400940.31999999995</v>
      </c>
      <c r="K146" s="43">
        <f>K147</f>
        <v>0.12652218597705259</v>
      </c>
    </row>
    <row r="147" spans="1:11" ht="12.75" x14ac:dyDescent="0.2">
      <c r="A147" s="322">
        <v>2</v>
      </c>
      <c r="B147" s="323">
        <v>2</v>
      </c>
      <c r="C147" s="323">
        <v>8</v>
      </c>
      <c r="D147" s="323">
        <v>2</v>
      </c>
      <c r="E147" s="323" t="s">
        <v>184</v>
      </c>
      <c r="F147" s="324" t="s">
        <v>985</v>
      </c>
      <c r="G147" s="325">
        <f>+PPNE1!G145</f>
        <v>79522.720000000001</v>
      </c>
      <c r="H147" s="325">
        <f>+PPNE1!H145</f>
        <v>321417.59999999998</v>
      </c>
      <c r="I147" s="325"/>
      <c r="J147" s="339">
        <f>SUBTOTAL(9,G147:I147)</f>
        <v>400940.31999999995</v>
      </c>
      <c r="K147" s="304">
        <f>IFERROR(J147/$J$18*100,"0.00")</f>
        <v>0.12652218597705259</v>
      </c>
    </row>
    <row r="148" spans="1:11" ht="12.75" x14ac:dyDescent="0.2">
      <c r="A148" s="318">
        <v>2</v>
      </c>
      <c r="B148" s="319">
        <v>2</v>
      </c>
      <c r="C148" s="319">
        <v>8</v>
      </c>
      <c r="D148" s="319">
        <v>4</v>
      </c>
      <c r="E148" s="319"/>
      <c r="F148" s="331" t="s">
        <v>100</v>
      </c>
      <c r="G148" s="321">
        <f>G149</f>
        <v>0</v>
      </c>
      <c r="H148" s="321">
        <f>H149</f>
        <v>596000</v>
      </c>
      <c r="I148" s="321">
        <f>I149</f>
        <v>0</v>
      </c>
      <c r="J148" s="321">
        <f>J149</f>
        <v>596000</v>
      </c>
      <c r="K148" s="43">
        <f>K149</f>
        <v>0.18807592821376348</v>
      </c>
    </row>
    <row r="149" spans="1:11" ht="12.75" x14ac:dyDescent="0.2">
      <c r="A149" s="322">
        <v>2</v>
      </c>
      <c r="B149" s="323">
        <v>2</v>
      </c>
      <c r="C149" s="323">
        <v>8</v>
      </c>
      <c r="D149" s="323">
        <v>4</v>
      </c>
      <c r="E149" s="323" t="s">
        <v>184</v>
      </c>
      <c r="F149" s="324" t="s">
        <v>100</v>
      </c>
      <c r="G149" s="325">
        <v>0</v>
      </c>
      <c r="H149" s="325">
        <f>+PPNE1!I148</f>
        <v>596000</v>
      </c>
      <c r="I149" s="325"/>
      <c r="J149" s="339">
        <f>SUBTOTAL(9,G149:I149)</f>
        <v>596000</v>
      </c>
      <c r="K149" s="304">
        <f>IFERROR(J149/$J$18*100,"0.00")</f>
        <v>0.18807592821376348</v>
      </c>
    </row>
    <row r="150" spans="1:11" ht="12.75" x14ac:dyDescent="0.2">
      <c r="A150" s="318">
        <v>2</v>
      </c>
      <c r="B150" s="319">
        <v>2</v>
      </c>
      <c r="C150" s="319">
        <v>8</v>
      </c>
      <c r="D150" s="319">
        <v>5</v>
      </c>
      <c r="E150" s="319"/>
      <c r="F150" s="331" t="s">
        <v>101</v>
      </c>
      <c r="G150" s="321">
        <f>SUM(G151:G153)</f>
        <v>0</v>
      </c>
      <c r="H150" s="321">
        <f>SUM(H151:H153)</f>
        <v>0</v>
      </c>
      <c r="I150" s="321">
        <f>SUM(I151:I153)</f>
        <v>0</v>
      </c>
      <c r="J150" s="321">
        <f>SUM(J151:J153)</f>
        <v>0</v>
      </c>
      <c r="K150" s="43">
        <f>SUM(K151:K153)</f>
        <v>0</v>
      </c>
    </row>
    <row r="151" spans="1:11" ht="12.75" x14ac:dyDescent="0.2">
      <c r="A151" s="322">
        <v>2</v>
      </c>
      <c r="B151" s="323">
        <v>2</v>
      </c>
      <c r="C151" s="323">
        <v>8</v>
      </c>
      <c r="D151" s="323">
        <v>5</v>
      </c>
      <c r="E151" s="323" t="s">
        <v>184</v>
      </c>
      <c r="F151" s="324" t="s">
        <v>102</v>
      </c>
      <c r="G151" s="325"/>
      <c r="H151" s="325"/>
      <c r="I151" s="325"/>
      <c r="J151" s="339">
        <f t="shared" ref="J151:J163" si="35">SUBTOTAL(9,G151:I151)</f>
        <v>0</v>
      </c>
      <c r="K151" s="304">
        <f t="shared" ref="K151:K163" si="36">IFERROR(J151/$J$18*100,"0.00")</f>
        <v>0</v>
      </c>
    </row>
    <row r="152" spans="1:11" ht="12.75" x14ac:dyDescent="0.2">
      <c r="A152" s="322">
        <v>2</v>
      </c>
      <c r="B152" s="323">
        <v>2</v>
      </c>
      <c r="C152" s="323">
        <v>8</v>
      </c>
      <c r="D152" s="323">
        <v>5</v>
      </c>
      <c r="E152" s="323" t="s">
        <v>185</v>
      </c>
      <c r="F152" s="324" t="s">
        <v>103</v>
      </c>
      <c r="G152" s="325"/>
      <c r="H152" s="17"/>
      <c r="I152" s="17"/>
      <c r="J152" s="339">
        <f t="shared" si="35"/>
        <v>0</v>
      </c>
      <c r="K152" s="304">
        <f t="shared" si="36"/>
        <v>0</v>
      </c>
    </row>
    <row r="153" spans="1:11" ht="12.75" x14ac:dyDescent="0.2">
      <c r="A153" s="322">
        <v>2</v>
      </c>
      <c r="B153" s="323">
        <v>2</v>
      </c>
      <c r="C153" s="323">
        <v>8</v>
      </c>
      <c r="D153" s="323">
        <v>5</v>
      </c>
      <c r="E153" s="323" t="s">
        <v>186</v>
      </c>
      <c r="F153" s="324" t="s">
        <v>192</v>
      </c>
      <c r="G153" s="325"/>
      <c r="H153" s="325"/>
      <c r="I153" s="325"/>
      <c r="J153" s="339">
        <f t="shared" si="35"/>
        <v>0</v>
      </c>
      <c r="K153" s="304">
        <f t="shared" si="36"/>
        <v>0</v>
      </c>
    </row>
    <row r="154" spans="1:11" ht="12.75" x14ac:dyDescent="0.2">
      <c r="A154" s="318">
        <v>2</v>
      </c>
      <c r="B154" s="319">
        <v>2</v>
      </c>
      <c r="C154" s="319">
        <v>8</v>
      </c>
      <c r="D154" s="319">
        <v>6</v>
      </c>
      <c r="E154" s="319"/>
      <c r="F154" s="331" t="s">
        <v>986</v>
      </c>
      <c r="G154" s="321">
        <f>SUM(G155:G156)</f>
        <v>0</v>
      </c>
      <c r="H154" s="321">
        <f>SUM(H155:H156)</f>
        <v>0</v>
      </c>
      <c r="I154" s="321">
        <f>SUM(I155:I156)</f>
        <v>0</v>
      </c>
      <c r="J154" s="333">
        <f t="shared" si="35"/>
        <v>0</v>
      </c>
      <c r="K154" s="43">
        <f t="shared" si="36"/>
        <v>0</v>
      </c>
    </row>
    <row r="155" spans="1:11" ht="12.75" x14ac:dyDescent="0.2">
      <c r="A155" s="322">
        <v>2</v>
      </c>
      <c r="B155" s="323">
        <v>2</v>
      </c>
      <c r="C155" s="323">
        <v>8</v>
      </c>
      <c r="D155" s="323">
        <v>6</v>
      </c>
      <c r="E155" s="323" t="s">
        <v>184</v>
      </c>
      <c r="F155" s="324" t="s">
        <v>416</v>
      </c>
      <c r="G155" s="325"/>
      <c r="H155" s="325"/>
      <c r="I155" s="325"/>
      <c r="J155" s="339">
        <f t="shared" si="35"/>
        <v>0</v>
      </c>
      <c r="K155" s="304">
        <f t="shared" si="36"/>
        <v>0</v>
      </c>
    </row>
    <row r="156" spans="1:11" ht="12.75" x14ac:dyDescent="0.2">
      <c r="A156" s="322">
        <v>2</v>
      </c>
      <c r="B156" s="323">
        <v>2</v>
      </c>
      <c r="C156" s="323">
        <v>8</v>
      </c>
      <c r="D156" s="323">
        <v>6</v>
      </c>
      <c r="E156" s="323" t="s">
        <v>185</v>
      </c>
      <c r="F156" s="324" t="s">
        <v>104</v>
      </c>
      <c r="G156" s="325"/>
      <c r="H156" s="17"/>
      <c r="I156" s="17"/>
      <c r="J156" s="339">
        <f t="shared" si="35"/>
        <v>0</v>
      </c>
      <c r="K156" s="304">
        <f t="shared" si="36"/>
        <v>0</v>
      </c>
    </row>
    <row r="157" spans="1:11" ht="12.75" x14ac:dyDescent="0.2">
      <c r="A157" s="318">
        <v>2</v>
      </c>
      <c r="B157" s="319">
        <v>2</v>
      </c>
      <c r="C157" s="319">
        <v>8</v>
      </c>
      <c r="D157" s="319">
        <v>7</v>
      </c>
      <c r="E157" s="319"/>
      <c r="F157" s="331" t="s">
        <v>105</v>
      </c>
      <c r="G157" s="321">
        <f>SUM(G158:G163)</f>
        <v>390000</v>
      </c>
      <c r="H157" s="19">
        <f>+H158</f>
        <v>0</v>
      </c>
      <c r="I157" s="19">
        <f>+I159</f>
        <v>100000</v>
      </c>
      <c r="J157" s="333">
        <f t="shared" si="35"/>
        <v>490000</v>
      </c>
      <c r="K157" s="43">
        <f t="shared" si="36"/>
        <v>0.15462618259185251</v>
      </c>
    </row>
    <row r="158" spans="1:11" ht="12.75" x14ac:dyDescent="0.2">
      <c r="A158" s="322">
        <v>2</v>
      </c>
      <c r="B158" s="323">
        <v>2</v>
      </c>
      <c r="C158" s="323">
        <v>8</v>
      </c>
      <c r="D158" s="323">
        <v>7</v>
      </c>
      <c r="E158" s="323" t="s">
        <v>184</v>
      </c>
      <c r="F158" s="324" t="s">
        <v>105</v>
      </c>
      <c r="G158" s="325"/>
      <c r="H158" s="325"/>
      <c r="I158" s="325"/>
      <c r="J158" s="339">
        <f t="shared" si="35"/>
        <v>0</v>
      </c>
      <c r="K158" s="304">
        <f t="shared" si="36"/>
        <v>0</v>
      </c>
    </row>
    <row r="159" spans="1:11" ht="12.75" x14ac:dyDescent="0.2">
      <c r="A159" s="322">
        <v>2</v>
      </c>
      <c r="B159" s="323">
        <v>2</v>
      </c>
      <c r="C159" s="323">
        <v>8</v>
      </c>
      <c r="D159" s="323">
        <v>7</v>
      </c>
      <c r="E159" s="323" t="s">
        <v>185</v>
      </c>
      <c r="F159" s="324" t="s">
        <v>106</v>
      </c>
      <c r="G159" s="325">
        <f>+PPNE1!G159</f>
        <v>390000</v>
      </c>
      <c r="H159" s="325"/>
      <c r="I159" s="325">
        <f>+PPNE1!M159</f>
        <v>100000</v>
      </c>
      <c r="J159" s="339">
        <f t="shared" si="35"/>
        <v>490000</v>
      </c>
      <c r="K159" s="304">
        <f t="shared" si="36"/>
        <v>0.15462618259185251</v>
      </c>
    </row>
    <row r="160" spans="1:11" ht="12.75" x14ac:dyDescent="0.2">
      <c r="A160" s="322">
        <v>2</v>
      </c>
      <c r="B160" s="323">
        <v>2</v>
      </c>
      <c r="C160" s="323">
        <v>8</v>
      </c>
      <c r="D160" s="323">
        <v>7</v>
      </c>
      <c r="E160" s="323" t="s">
        <v>186</v>
      </c>
      <c r="F160" s="324" t="s">
        <v>107</v>
      </c>
      <c r="G160" s="325"/>
      <c r="H160" s="325"/>
      <c r="I160" s="325"/>
      <c r="J160" s="339">
        <f t="shared" si="35"/>
        <v>0</v>
      </c>
      <c r="K160" s="304">
        <f t="shared" si="36"/>
        <v>0</v>
      </c>
    </row>
    <row r="161" spans="1:11" ht="12.75" x14ac:dyDescent="0.2">
      <c r="A161" s="322">
        <v>2</v>
      </c>
      <c r="B161" s="323">
        <v>2</v>
      </c>
      <c r="C161" s="323">
        <v>8</v>
      </c>
      <c r="D161" s="323">
        <v>7</v>
      </c>
      <c r="E161" s="323" t="s">
        <v>187</v>
      </c>
      <c r="F161" s="324" t="s">
        <v>108</v>
      </c>
      <c r="G161" s="325"/>
      <c r="H161" s="325"/>
      <c r="I161" s="325"/>
      <c r="J161" s="339">
        <f t="shared" si="35"/>
        <v>0</v>
      </c>
      <c r="K161" s="304">
        <f t="shared" si="36"/>
        <v>0</v>
      </c>
    </row>
    <row r="162" spans="1:11" ht="12.75" x14ac:dyDescent="0.2">
      <c r="A162" s="322">
        <v>2</v>
      </c>
      <c r="B162" s="323">
        <v>2</v>
      </c>
      <c r="C162" s="323">
        <v>8</v>
      </c>
      <c r="D162" s="323">
        <v>7</v>
      </c>
      <c r="E162" s="323" t="s">
        <v>190</v>
      </c>
      <c r="F162" s="324" t="s">
        <v>109</v>
      </c>
      <c r="G162" s="325"/>
      <c r="H162" s="325"/>
      <c r="I162" s="325"/>
      <c r="J162" s="339">
        <f t="shared" si="35"/>
        <v>0</v>
      </c>
      <c r="K162" s="304">
        <f t="shared" si="36"/>
        <v>0</v>
      </c>
    </row>
    <row r="163" spans="1:11" ht="12.75" x14ac:dyDescent="0.2">
      <c r="A163" s="322">
        <v>2</v>
      </c>
      <c r="B163" s="323">
        <v>2</v>
      </c>
      <c r="C163" s="323">
        <v>8</v>
      </c>
      <c r="D163" s="323">
        <v>7</v>
      </c>
      <c r="E163" s="323" t="s">
        <v>209</v>
      </c>
      <c r="F163" s="324" t="s">
        <v>110</v>
      </c>
      <c r="G163" s="325"/>
      <c r="H163" s="325"/>
      <c r="I163" s="325"/>
      <c r="J163" s="339">
        <f t="shared" si="35"/>
        <v>0</v>
      </c>
      <c r="K163" s="304">
        <f t="shared" si="36"/>
        <v>0</v>
      </c>
    </row>
    <row r="164" spans="1:11" ht="12.75" x14ac:dyDescent="0.2">
      <c r="A164" s="318">
        <v>2</v>
      </c>
      <c r="B164" s="319">
        <v>2</v>
      </c>
      <c r="C164" s="319">
        <v>8</v>
      </c>
      <c r="D164" s="319">
        <v>8</v>
      </c>
      <c r="E164" s="319"/>
      <c r="F164" s="331" t="s">
        <v>111</v>
      </c>
      <c r="G164" s="321">
        <f>SUM(G165:G166)</f>
        <v>0</v>
      </c>
      <c r="H164" s="321">
        <f>SUM(H165:H166)</f>
        <v>0</v>
      </c>
      <c r="I164" s="321">
        <f>SUM(I165:I166)</f>
        <v>0</v>
      </c>
      <c r="J164" s="321">
        <f>SUM(J165:J166)</f>
        <v>0</v>
      </c>
      <c r="K164" s="43">
        <f>SUM(K165:K166)</f>
        <v>0</v>
      </c>
    </row>
    <row r="165" spans="1:11" ht="12.75" x14ac:dyDescent="0.2">
      <c r="A165" s="322">
        <v>2</v>
      </c>
      <c r="B165" s="323">
        <v>2</v>
      </c>
      <c r="C165" s="323">
        <v>8</v>
      </c>
      <c r="D165" s="323">
        <v>8</v>
      </c>
      <c r="E165" s="323" t="s">
        <v>184</v>
      </c>
      <c r="F165" s="324" t="s">
        <v>112</v>
      </c>
      <c r="G165" s="325"/>
      <c r="H165" s="325"/>
      <c r="I165" s="325"/>
      <c r="J165" s="339">
        <f>SUBTOTAL(9,G165:I165)</f>
        <v>0</v>
      </c>
      <c r="K165" s="304">
        <f>IFERROR(J165/$J$18*100,"0.00")</f>
        <v>0</v>
      </c>
    </row>
    <row r="166" spans="1:11" ht="12.75" x14ac:dyDescent="0.2">
      <c r="A166" s="322">
        <v>2</v>
      </c>
      <c r="B166" s="323">
        <v>2</v>
      </c>
      <c r="C166" s="323">
        <v>8</v>
      </c>
      <c r="D166" s="323">
        <v>8</v>
      </c>
      <c r="E166" s="323" t="s">
        <v>185</v>
      </c>
      <c r="F166" s="324" t="s">
        <v>113</v>
      </c>
      <c r="G166" s="325"/>
      <c r="H166" s="325"/>
      <c r="I166" s="325"/>
      <c r="J166" s="339">
        <f>SUBTOTAL(9,G166:I166)</f>
        <v>0</v>
      </c>
      <c r="K166" s="304">
        <f>IFERROR(J166/$J$18*100,"0.00")</f>
        <v>0</v>
      </c>
    </row>
    <row r="167" spans="1:11" ht="12.75" x14ac:dyDescent="0.2">
      <c r="A167" s="318">
        <v>2</v>
      </c>
      <c r="B167" s="319">
        <v>2</v>
      </c>
      <c r="C167" s="319">
        <v>9</v>
      </c>
      <c r="D167" s="319">
        <v>2</v>
      </c>
      <c r="E167" s="323"/>
      <c r="F167" s="331" t="s">
        <v>987</v>
      </c>
      <c r="G167" s="321">
        <f>+G168+G169</f>
        <v>0</v>
      </c>
      <c r="H167" s="321">
        <f>+H168+H169</f>
        <v>0</v>
      </c>
      <c r="I167" s="321">
        <f>+I168+I169</f>
        <v>0</v>
      </c>
      <c r="J167" s="19">
        <f>SUBTOTAL(9,G167:I167)</f>
        <v>0</v>
      </c>
      <c r="K167" s="43">
        <f>SUBTOTAL(9,H167:J167)</f>
        <v>0</v>
      </c>
    </row>
    <row r="168" spans="1:11" ht="12.75" x14ac:dyDescent="0.2">
      <c r="A168" s="322">
        <v>2</v>
      </c>
      <c r="B168" s="323">
        <v>2</v>
      </c>
      <c r="C168" s="323">
        <v>9</v>
      </c>
      <c r="D168" s="323">
        <v>2</v>
      </c>
      <c r="E168" s="323" t="s">
        <v>947</v>
      </c>
      <c r="F168" s="324" t="s">
        <v>987</v>
      </c>
      <c r="G168" s="334"/>
      <c r="H168" s="17"/>
      <c r="I168" s="17"/>
      <c r="J168" s="302">
        <f>SUBTOTAL(9,G168:I168)</f>
        <v>0</v>
      </c>
      <c r="K168" s="304">
        <f>IFERROR(J168/$J$18*100,"0.00")</f>
        <v>0</v>
      </c>
    </row>
    <row r="169" spans="1:11" ht="12.75" x14ac:dyDescent="0.2">
      <c r="A169" s="322">
        <v>2</v>
      </c>
      <c r="B169" s="323">
        <v>2</v>
      </c>
      <c r="C169" s="323">
        <v>9</v>
      </c>
      <c r="D169" s="323">
        <v>2</v>
      </c>
      <c r="E169" s="323" t="s">
        <v>186</v>
      </c>
      <c r="F169" s="324" t="s">
        <v>989</v>
      </c>
      <c r="G169" s="325"/>
      <c r="H169" s="17"/>
      <c r="I169" s="17"/>
      <c r="J169" s="302">
        <f>SUBTOTAL(9,G169:I169)</f>
        <v>0</v>
      </c>
      <c r="K169" s="304">
        <f>IFERROR(J169/$J$18*100,"0.00")</f>
        <v>0</v>
      </c>
    </row>
    <row r="170" spans="1:11" ht="12.75" x14ac:dyDescent="0.2">
      <c r="A170" s="310">
        <v>2</v>
      </c>
      <c r="B170" s="311">
        <v>3</v>
      </c>
      <c r="C170" s="311"/>
      <c r="D170" s="311"/>
      <c r="E170" s="311"/>
      <c r="F170" s="312" t="s">
        <v>15</v>
      </c>
      <c r="G170" s="313">
        <f>+G171+G179+G188+G197+G200+G209+G224+G237</f>
        <v>104101534.31</v>
      </c>
      <c r="H170" s="313">
        <f>+H171+H179+H188+H197+H200+H209+H224+H237</f>
        <v>44132452.009999998</v>
      </c>
      <c r="I170" s="313">
        <f>+I171+I179+I188+I197+I200+I209+I224+I237</f>
        <v>0</v>
      </c>
      <c r="J170" s="313">
        <f>+J171+J179+J188+J197+J200+J209+J224+J237</f>
        <v>148233986.31999999</v>
      </c>
      <c r="K170" s="313">
        <f>+K171+K179+K188+K197+K200+K209+K224+K237</f>
        <v>46.777255989866305</v>
      </c>
    </row>
    <row r="171" spans="1:11" ht="12.75" x14ac:dyDescent="0.2">
      <c r="A171" s="314">
        <v>2</v>
      </c>
      <c r="B171" s="315">
        <v>3</v>
      </c>
      <c r="C171" s="315">
        <v>1</v>
      </c>
      <c r="D171" s="315"/>
      <c r="E171" s="315"/>
      <c r="F171" s="316" t="s">
        <v>16</v>
      </c>
      <c r="G171" s="317">
        <f>+G172+G174+G177</f>
        <v>17081534.120000001</v>
      </c>
      <c r="H171" s="317">
        <f>+H172+H174+H177</f>
        <v>0</v>
      </c>
      <c r="I171" s="317">
        <f>+I172+I174+I177</f>
        <v>0</v>
      </c>
      <c r="J171" s="317">
        <f>+J172+J174+J177</f>
        <v>17081534.120000001</v>
      </c>
      <c r="K171" s="317">
        <f>+K172+K174+K177</f>
        <v>5.3903110485470993</v>
      </c>
    </row>
    <row r="172" spans="1:11" ht="12.75" x14ac:dyDescent="0.2">
      <c r="A172" s="318">
        <v>2</v>
      </c>
      <c r="B172" s="319">
        <v>3</v>
      </c>
      <c r="C172" s="319">
        <v>1</v>
      </c>
      <c r="D172" s="319">
        <v>1</v>
      </c>
      <c r="E172" s="319"/>
      <c r="F172" s="331" t="s">
        <v>115</v>
      </c>
      <c r="G172" s="321">
        <f>+G173</f>
        <v>17081534.120000001</v>
      </c>
      <c r="H172" s="321">
        <f>+H173</f>
        <v>0</v>
      </c>
      <c r="I172" s="321">
        <f>+I173</f>
        <v>0</v>
      </c>
      <c r="J172" s="321">
        <f>+J173</f>
        <v>17081534.120000001</v>
      </c>
      <c r="K172" s="43">
        <f>+K173</f>
        <v>5.3903110485470993</v>
      </c>
    </row>
    <row r="173" spans="1:11" ht="12.75" x14ac:dyDescent="0.2">
      <c r="A173" s="322">
        <v>2</v>
      </c>
      <c r="B173" s="323">
        <v>3</v>
      </c>
      <c r="C173" s="323">
        <v>1</v>
      </c>
      <c r="D173" s="323">
        <v>1</v>
      </c>
      <c r="E173" s="323" t="s">
        <v>184</v>
      </c>
      <c r="F173" s="324" t="s">
        <v>115</v>
      </c>
      <c r="G173" s="325">
        <f>+PPNE1!N173</f>
        <v>17081534.120000001</v>
      </c>
      <c r="H173" s="17">
        <v>0</v>
      </c>
      <c r="I173" s="17"/>
      <c r="J173" s="302">
        <f>SUBTOTAL(9,G173:I173)</f>
        <v>17081534.120000001</v>
      </c>
      <c r="K173" s="304">
        <f>IFERROR(J173/$J$18*100,"0.00")</f>
        <v>5.3903110485470993</v>
      </c>
    </row>
    <row r="174" spans="1:11" ht="12.75" x14ac:dyDescent="0.2">
      <c r="A174" s="318">
        <v>2</v>
      </c>
      <c r="B174" s="319">
        <v>3</v>
      </c>
      <c r="C174" s="319">
        <v>1</v>
      </c>
      <c r="D174" s="319">
        <v>3</v>
      </c>
      <c r="E174" s="319"/>
      <c r="F174" s="331" t="s">
        <v>116</v>
      </c>
      <c r="G174" s="321">
        <f>SUM(G175:G176)</f>
        <v>0</v>
      </c>
      <c r="H174" s="321">
        <f>SUM(H175:H176)</f>
        <v>0</v>
      </c>
      <c r="I174" s="321">
        <f>SUM(I175:I176)</f>
        <v>0</v>
      </c>
      <c r="J174" s="321">
        <f>SUM(J175:J176)</f>
        <v>0</v>
      </c>
      <c r="K174" s="43">
        <f>SUM(K175:K176)</f>
        <v>0</v>
      </c>
    </row>
    <row r="175" spans="1:11" ht="12.75" x14ac:dyDescent="0.2">
      <c r="A175" s="322">
        <v>2</v>
      </c>
      <c r="B175" s="323">
        <v>3</v>
      </c>
      <c r="C175" s="323">
        <v>1</v>
      </c>
      <c r="D175" s="323">
        <v>3</v>
      </c>
      <c r="E175" s="323" t="s">
        <v>185</v>
      </c>
      <c r="F175" s="324" t="s">
        <v>117</v>
      </c>
      <c r="G175" s="325"/>
      <c r="H175" s="17"/>
      <c r="I175" s="17"/>
      <c r="J175" s="302">
        <f>SUBTOTAL(9,G175:I175)</f>
        <v>0</v>
      </c>
      <c r="K175" s="304">
        <f>IFERROR(J175/$J$18*100,"0.00")</f>
        <v>0</v>
      </c>
    </row>
    <row r="176" spans="1:11" ht="12.75" x14ac:dyDescent="0.2">
      <c r="A176" s="322">
        <v>2</v>
      </c>
      <c r="B176" s="323">
        <v>3</v>
      </c>
      <c r="C176" s="323">
        <v>1</v>
      </c>
      <c r="D176" s="323">
        <v>3</v>
      </c>
      <c r="E176" s="323" t="s">
        <v>186</v>
      </c>
      <c r="F176" s="324" t="s">
        <v>118</v>
      </c>
      <c r="G176" s="332"/>
      <c r="H176" s="17"/>
      <c r="I176" s="17"/>
      <c r="J176" s="302">
        <f>SUBTOTAL(9,G176:I176)</f>
        <v>0</v>
      </c>
      <c r="K176" s="304">
        <f>IFERROR(J176/$J$18*100,"0.00")</f>
        <v>0</v>
      </c>
    </row>
    <row r="177" spans="1:11" ht="12.75" x14ac:dyDescent="0.2">
      <c r="A177" s="318">
        <v>2</v>
      </c>
      <c r="B177" s="319">
        <v>3</v>
      </c>
      <c r="C177" s="319">
        <v>1</v>
      </c>
      <c r="D177" s="319">
        <v>4</v>
      </c>
      <c r="E177" s="319"/>
      <c r="F177" s="331" t="s">
        <v>119</v>
      </c>
      <c r="G177" s="333">
        <f>+G178</f>
        <v>0</v>
      </c>
      <c r="H177" s="333">
        <f>+H178</f>
        <v>0</v>
      </c>
      <c r="I177" s="333">
        <f>+I178</f>
        <v>0</v>
      </c>
      <c r="J177" s="333">
        <f>+J178</f>
        <v>0</v>
      </c>
      <c r="K177" s="43">
        <f>+K178</f>
        <v>0</v>
      </c>
    </row>
    <row r="178" spans="1:11" ht="12.75" x14ac:dyDescent="0.2">
      <c r="A178" s="322">
        <v>2</v>
      </c>
      <c r="B178" s="323">
        <v>3</v>
      </c>
      <c r="C178" s="323">
        <v>1</v>
      </c>
      <c r="D178" s="323">
        <v>4</v>
      </c>
      <c r="E178" s="323" t="s">
        <v>184</v>
      </c>
      <c r="F178" s="324" t="s">
        <v>119</v>
      </c>
      <c r="G178" s="332"/>
      <c r="H178" s="17"/>
      <c r="I178" s="17"/>
      <c r="J178" s="302">
        <f>SUBTOTAL(9,G178:I178)</f>
        <v>0</v>
      </c>
      <c r="K178" s="304">
        <f>IFERROR(J178/$J$18*100,"0.00")</f>
        <v>0</v>
      </c>
    </row>
    <row r="179" spans="1:11" ht="12.75" x14ac:dyDescent="0.2">
      <c r="A179" s="314">
        <v>2</v>
      </c>
      <c r="B179" s="315">
        <v>3</v>
      </c>
      <c r="C179" s="315">
        <v>2</v>
      </c>
      <c r="D179" s="315"/>
      <c r="E179" s="315"/>
      <c r="F179" s="316" t="s">
        <v>17</v>
      </c>
      <c r="G179" s="317">
        <f>+G180+G182+G184+G186</f>
        <v>0</v>
      </c>
      <c r="H179" s="317">
        <f>+H180+H182+H184+H186</f>
        <v>649739.96</v>
      </c>
      <c r="I179" s="317">
        <f>+I180+I182+I184+I186</f>
        <v>0</v>
      </c>
      <c r="J179" s="317">
        <f>+J180+J182+J184+J186</f>
        <v>649739.96</v>
      </c>
      <c r="K179" s="317">
        <f>+K180+K182+K184+K186</f>
        <v>0.20503430549425089</v>
      </c>
    </row>
    <row r="180" spans="1:11" ht="12.75" x14ac:dyDescent="0.2">
      <c r="A180" s="318">
        <v>2</v>
      </c>
      <c r="B180" s="319">
        <v>3</v>
      </c>
      <c r="C180" s="319">
        <v>2</v>
      </c>
      <c r="D180" s="319">
        <v>1</v>
      </c>
      <c r="E180" s="319"/>
      <c r="F180" s="331" t="s">
        <v>990</v>
      </c>
      <c r="G180" s="333">
        <f>+G181</f>
        <v>0</v>
      </c>
      <c r="H180" s="333">
        <f>+H181</f>
        <v>649739.96</v>
      </c>
      <c r="I180" s="333">
        <f>+I181</f>
        <v>0</v>
      </c>
      <c r="J180" s="333">
        <f>+J181</f>
        <v>649739.96</v>
      </c>
      <c r="K180" s="43">
        <f>+K181</f>
        <v>0.20503430549425089</v>
      </c>
    </row>
    <row r="181" spans="1:11" ht="12.75" x14ac:dyDescent="0.2">
      <c r="A181" s="322">
        <v>2</v>
      </c>
      <c r="B181" s="323">
        <v>3</v>
      </c>
      <c r="C181" s="323">
        <v>2</v>
      </c>
      <c r="D181" s="323">
        <v>1</v>
      </c>
      <c r="E181" s="323" t="s">
        <v>184</v>
      </c>
      <c r="F181" s="324" t="s">
        <v>990</v>
      </c>
      <c r="G181" s="332">
        <v>0</v>
      </c>
      <c r="H181" s="325">
        <f>+PPNE1!N181</f>
        <v>649739.96</v>
      </c>
      <c r="I181" s="332"/>
      <c r="J181" s="303">
        <f>SUBTOTAL(9,G181:I181)</f>
        <v>649739.96</v>
      </c>
      <c r="K181" s="304">
        <f>IFERROR(J181/$J$18*100,"0.00")</f>
        <v>0.20503430549425089</v>
      </c>
    </row>
    <row r="182" spans="1:11" ht="12.75" x14ac:dyDescent="0.2">
      <c r="A182" s="318">
        <v>2</v>
      </c>
      <c r="B182" s="319">
        <v>3</v>
      </c>
      <c r="C182" s="319">
        <v>2</v>
      </c>
      <c r="D182" s="319">
        <v>2</v>
      </c>
      <c r="E182" s="319"/>
      <c r="F182" s="331" t="s">
        <v>120</v>
      </c>
      <c r="G182" s="333">
        <f>+G183</f>
        <v>0</v>
      </c>
      <c r="H182" s="333">
        <f>+H183</f>
        <v>0</v>
      </c>
      <c r="I182" s="333">
        <f>+I183</f>
        <v>0</v>
      </c>
      <c r="J182" s="333">
        <f>+J183</f>
        <v>0</v>
      </c>
      <c r="K182" s="43">
        <f>+K183</f>
        <v>0</v>
      </c>
    </row>
    <row r="183" spans="1:11" ht="12.75" x14ac:dyDescent="0.2">
      <c r="A183" s="322">
        <v>2</v>
      </c>
      <c r="B183" s="323">
        <v>3</v>
      </c>
      <c r="C183" s="323">
        <v>2</v>
      </c>
      <c r="D183" s="323">
        <v>2</v>
      </c>
      <c r="E183" s="323" t="s">
        <v>184</v>
      </c>
      <c r="F183" s="324" t="s">
        <v>120</v>
      </c>
      <c r="G183" s="332"/>
      <c r="H183" s="332"/>
      <c r="I183" s="332"/>
      <c r="J183" s="302">
        <f>SUBTOTAL(9,G183:I183)</f>
        <v>0</v>
      </c>
      <c r="K183" s="304">
        <f>IFERROR(J183/$J$18*100,"0.00")</f>
        <v>0</v>
      </c>
    </row>
    <row r="184" spans="1:11" ht="12.75" x14ac:dyDescent="0.2">
      <c r="A184" s="318">
        <v>2</v>
      </c>
      <c r="B184" s="319">
        <v>3</v>
      </c>
      <c r="C184" s="319">
        <v>2</v>
      </c>
      <c r="D184" s="319">
        <v>3</v>
      </c>
      <c r="E184" s="319"/>
      <c r="F184" s="331" t="s">
        <v>121</v>
      </c>
      <c r="G184" s="333">
        <f>+G185</f>
        <v>0</v>
      </c>
      <c r="H184" s="333">
        <f>+H185</f>
        <v>0</v>
      </c>
      <c r="I184" s="333">
        <f>+I185</f>
        <v>0</v>
      </c>
      <c r="J184" s="333">
        <f>+J185</f>
        <v>0</v>
      </c>
      <c r="K184" s="43">
        <f>+K185</f>
        <v>0</v>
      </c>
    </row>
    <row r="185" spans="1:11" ht="12.75" x14ac:dyDescent="0.2">
      <c r="A185" s="322">
        <v>2</v>
      </c>
      <c r="B185" s="323">
        <v>3</v>
      </c>
      <c r="C185" s="323">
        <v>2</v>
      </c>
      <c r="D185" s="323">
        <v>3</v>
      </c>
      <c r="E185" s="323" t="s">
        <v>184</v>
      </c>
      <c r="F185" s="324" t="s">
        <v>121</v>
      </c>
      <c r="G185" s="332"/>
      <c r="H185" s="17"/>
      <c r="I185" s="17"/>
      <c r="J185" s="302">
        <f>SUBTOTAL(9,G185:I185)</f>
        <v>0</v>
      </c>
      <c r="K185" s="304">
        <f>IFERROR(J185/$J$18*100,"0.00")</f>
        <v>0</v>
      </c>
    </row>
    <row r="186" spans="1:11" ht="12.75" x14ac:dyDescent="0.2">
      <c r="A186" s="318">
        <v>2</v>
      </c>
      <c r="B186" s="319">
        <v>3</v>
      </c>
      <c r="C186" s="319">
        <v>2</v>
      </c>
      <c r="D186" s="319">
        <v>4</v>
      </c>
      <c r="E186" s="319"/>
      <c r="F186" s="331" t="s">
        <v>18</v>
      </c>
      <c r="G186" s="333">
        <f>+G187</f>
        <v>0</v>
      </c>
      <c r="H186" s="333">
        <f>+H187</f>
        <v>0</v>
      </c>
      <c r="I186" s="333">
        <f>+I187</f>
        <v>0</v>
      </c>
      <c r="J186" s="333">
        <f>+J187</f>
        <v>0</v>
      </c>
      <c r="K186" s="43">
        <f>+K187</f>
        <v>0</v>
      </c>
    </row>
    <row r="187" spans="1:11" ht="12.75" x14ac:dyDescent="0.2">
      <c r="A187" s="322">
        <v>2</v>
      </c>
      <c r="B187" s="323">
        <v>3</v>
      </c>
      <c r="C187" s="323">
        <v>2</v>
      </c>
      <c r="D187" s="323">
        <v>4</v>
      </c>
      <c r="E187" s="323" t="s">
        <v>184</v>
      </c>
      <c r="F187" s="324" t="s">
        <v>18</v>
      </c>
      <c r="G187" s="332"/>
      <c r="H187" s="17"/>
      <c r="I187" s="17"/>
      <c r="J187" s="302">
        <f>SUBTOTAL(9,G187:I187)</f>
        <v>0</v>
      </c>
      <c r="K187" s="304">
        <f>IFERROR(J187/$J$18*100,"0.00")</f>
        <v>0</v>
      </c>
    </row>
    <row r="188" spans="1:11" ht="12.75" x14ac:dyDescent="0.2">
      <c r="A188" s="314">
        <v>2</v>
      </c>
      <c r="B188" s="315">
        <v>3</v>
      </c>
      <c r="C188" s="315">
        <v>3</v>
      </c>
      <c r="D188" s="315"/>
      <c r="E188" s="315"/>
      <c r="F188" s="316" t="s">
        <v>225</v>
      </c>
      <c r="G188" s="317">
        <f>+G189+G191+G193+G195</f>
        <v>0</v>
      </c>
      <c r="H188" s="317">
        <f>+H189+H191+H193+H195</f>
        <v>3351463.2</v>
      </c>
      <c r="I188" s="317">
        <f>+I189+I191+I193+I195</f>
        <v>0</v>
      </c>
      <c r="J188" s="317">
        <f>+J189+J191+J193+J195</f>
        <v>3351463.2</v>
      </c>
      <c r="K188" s="317">
        <f>+K189+K191+K193+K195</f>
        <v>1.0575999198226007</v>
      </c>
    </row>
    <row r="189" spans="1:11" ht="12.75" x14ac:dyDescent="0.2">
      <c r="A189" s="318">
        <v>2</v>
      </c>
      <c r="B189" s="319">
        <v>3</v>
      </c>
      <c r="C189" s="319">
        <v>3</v>
      </c>
      <c r="D189" s="319">
        <v>1</v>
      </c>
      <c r="E189" s="319"/>
      <c r="F189" s="331" t="s">
        <v>122</v>
      </c>
      <c r="G189" s="321">
        <f>G190</f>
        <v>0</v>
      </c>
      <c r="H189" s="321">
        <f>H190</f>
        <v>1485883.2000000002</v>
      </c>
      <c r="I189" s="321">
        <f>I190</f>
        <v>0</v>
      </c>
      <c r="J189" s="321">
        <f>J190</f>
        <v>1485883.2000000002</v>
      </c>
      <c r="K189" s="43">
        <f>K190</f>
        <v>0.46889070814972683</v>
      </c>
    </row>
    <row r="190" spans="1:11" ht="12.75" x14ac:dyDescent="0.2">
      <c r="A190" s="322">
        <v>2</v>
      </c>
      <c r="B190" s="323">
        <v>3</v>
      </c>
      <c r="C190" s="323">
        <v>3</v>
      </c>
      <c r="D190" s="323">
        <v>1</v>
      </c>
      <c r="E190" s="323" t="s">
        <v>184</v>
      </c>
      <c r="F190" s="324" t="s">
        <v>122</v>
      </c>
      <c r="G190" s="325">
        <v>0</v>
      </c>
      <c r="H190" s="325">
        <f>+PPNE1!N190</f>
        <v>1485883.2000000002</v>
      </c>
      <c r="I190" s="325"/>
      <c r="J190" s="303">
        <f>SUBTOTAL(9,G190:I190)</f>
        <v>1485883.2000000002</v>
      </c>
      <c r="K190" s="304">
        <f>IFERROR(J190/$J$18*100,"0.00")</f>
        <v>0.46889070814972683</v>
      </c>
    </row>
    <row r="191" spans="1:11" ht="12.75" x14ac:dyDescent="0.2">
      <c r="A191" s="318">
        <v>2</v>
      </c>
      <c r="B191" s="319">
        <v>3</v>
      </c>
      <c r="C191" s="319">
        <v>3</v>
      </c>
      <c r="D191" s="319">
        <v>2</v>
      </c>
      <c r="E191" s="319"/>
      <c r="F191" s="331" t="s">
        <v>123</v>
      </c>
      <c r="G191" s="333">
        <f>+G192</f>
        <v>0</v>
      </c>
      <c r="H191" s="333">
        <f>+H192</f>
        <v>1865579.9999999998</v>
      </c>
      <c r="I191" s="333">
        <f>+I192</f>
        <v>0</v>
      </c>
      <c r="J191" s="333">
        <f>+J192</f>
        <v>1865579.9999999998</v>
      </c>
      <c r="K191" s="43">
        <f>+K192</f>
        <v>0.58870921167287382</v>
      </c>
    </row>
    <row r="192" spans="1:11" ht="12.75" x14ac:dyDescent="0.2">
      <c r="A192" s="322">
        <v>2</v>
      </c>
      <c r="B192" s="323">
        <v>3</v>
      </c>
      <c r="C192" s="323">
        <v>3</v>
      </c>
      <c r="D192" s="323">
        <v>2</v>
      </c>
      <c r="E192" s="323" t="s">
        <v>184</v>
      </c>
      <c r="F192" s="324" t="s">
        <v>123</v>
      </c>
      <c r="G192" s="325">
        <v>0</v>
      </c>
      <c r="H192" s="325">
        <f>+PPNE1!N192</f>
        <v>1865579.9999999998</v>
      </c>
      <c r="I192" s="325"/>
      <c r="J192" s="303">
        <f>SUBTOTAL(9,G192:I192)</f>
        <v>1865579.9999999998</v>
      </c>
      <c r="K192" s="304">
        <f>IFERROR(J192/$J$18*100,"0.00")</f>
        <v>0.58870921167287382</v>
      </c>
    </row>
    <row r="193" spans="1:11" ht="12.75" x14ac:dyDescent="0.2">
      <c r="A193" s="318">
        <v>2</v>
      </c>
      <c r="B193" s="319">
        <v>3</v>
      </c>
      <c r="C193" s="319">
        <v>3</v>
      </c>
      <c r="D193" s="319">
        <v>3</v>
      </c>
      <c r="E193" s="319"/>
      <c r="F193" s="331" t="s">
        <v>124</v>
      </c>
      <c r="G193" s="333">
        <f>+G194</f>
        <v>0</v>
      </c>
      <c r="H193" s="333">
        <f>+H194</f>
        <v>0</v>
      </c>
      <c r="I193" s="333">
        <f>+I194</f>
        <v>0</v>
      </c>
      <c r="J193" s="303">
        <f>SUBTOTAL(9,G193:I193)</f>
        <v>0</v>
      </c>
      <c r="K193" s="304">
        <f>IFERROR(J193/$J$18*100,"0.00")</f>
        <v>0</v>
      </c>
    </row>
    <row r="194" spans="1:11" ht="12.75" x14ac:dyDescent="0.2">
      <c r="A194" s="322">
        <v>2</v>
      </c>
      <c r="B194" s="323">
        <v>3</v>
      </c>
      <c r="C194" s="323">
        <v>3</v>
      </c>
      <c r="D194" s="323">
        <v>3</v>
      </c>
      <c r="E194" s="323" t="s">
        <v>184</v>
      </c>
      <c r="F194" s="324" t="s">
        <v>124</v>
      </c>
      <c r="G194" s="325"/>
      <c r="H194" s="17"/>
      <c r="I194" s="17"/>
      <c r="J194" s="303">
        <f>SUBTOTAL(9,G194:I194)</f>
        <v>0</v>
      </c>
      <c r="K194" s="304">
        <f>IFERROR(J194/$J$18*100,"0.00")</f>
        <v>0</v>
      </c>
    </row>
    <row r="195" spans="1:11" ht="12.75" x14ac:dyDescent="0.2">
      <c r="A195" s="318">
        <v>2</v>
      </c>
      <c r="B195" s="319">
        <v>3</v>
      </c>
      <c r="C195" s="319">
        <v>3</v>
      </c>
      <c r="D195" s="319">
        <v>4</v>
      </c>
      <c r="E195" s="319"/>
      <c r="F195" s="331" t="s">
        <v>125</v>
      </c>
      <c r="G195" s="333">
        <f>+G196</f>
        <v>0</v>
      </c>
      <c r="H195" s="333">
        <f>+H196</f>
        <v>0</v>
      </c>
      <c r="I195" s="333">
        <f>+I196</f>
        <v>0</v>
      </c>
      <c r="J195" s="333">
        <f>+J196</f>
        <v>0</v>
      </c>
      <c r="K195" s="43">
        <f>+K196</f>
        <v>0</v>
      </c>
    </row>
    <row r="196" spans="1:11" ht="12.75" x14ac:dyDescent="0.2">
      <c r="A196" s="322">
        <v>2</v>
      </c>
      <c r="B196" s="323">
        <v>3</v>
      </c>
      <c r="C196" s="323">
        <v>3</v>
      </c>
      <c r="D196" s="323">
        <v>4</v>
      </c>
      <c r="E196" s="323" t="s">
        <v>184</v>
      </c>
      <c r="F196" s="324" t="s">
        <v>125</v>
      </c>
      <c r="G196" s="332"/>
      <c r="H196" s="332"/>
      <c r="I196" s="332"/>
      <c r="J196" s="303">
        <f>SUBTOTAL(9,G196:I196)</f>
        <v>0</v>
      </c>
      <c r="K196" s="304">
        <f>IFERROR(J196/$J$18*100,"0.00")</f>
        <v>0</v>
      </c>
    </row>
    <row r="197" spans="1:11" ht="12.75" x14ac:dyDescent="0.2">
      <c r="A197" s="314">
        <v>2</v>
      </c>
      <c r="B197" s="315">
        <v>3</v>
      </c>
      <c r="C197" s="315">
        <v>4</v>
      </c>
      <c r="D197" s="315"/>
      <c r="E197" s="315"/>
      <c r="F197" s="316" t="s">
        <v>226</v>
      </c>
      <c r="G197" s="317">
        <f t="shared" ref="G197:K198" si="37">+G198</f>
        <v>13999409.609999999</v>
      </c>
      <c r="H197" s="317">
        <f t="shared" si="37"/>
        <v>14499979.560000001</v>
      </c>
      <c r="I197" s="317">
        <f t="shared" si="37"/>
        <v>0</v>
      </c>
      <c r="J197" s="317">
        <f t="shared" si="37"/>
        <v>28499389.170000002</v>
      </c>
      <c r="K197" s="338">
        <f t="shared" si="37"/>
        <v>8.9933709256258858</v>
      </c>
    </row>
    <row r="198" spans="1:11" ht="12.75" x14ac:dyDescent="0.2">
      <c r="A198" s="318">
        <v>2</v>
      </c>
      <c r="B198" s="319">
        <v>3</v>
      </c>
      <c r="C198" s="319">
        <v>4</v>
      </c>
      <c r="D198" s="319">
        <v>1</v>
      </c>
      <c r="E198" s="319"/>
      <c r="F198" s="331" t="s">
        <v>126</v>
      </c>
      <c r="G198" s="333">
        <f t="shared" si="37"/>
        <v>13999409.609999999</v>
      </c>
      <c r="H198" s="333">
        <f t="shared" si="37"/>
        <v>14499979.560000001</v>
      </c>
      <c r="I198" s="333">
        <f t="shared" si="37"/>
        <v>0</v>
      </c>
      <c r="J198" s="333">
        <f t="shared" si="37"/>
        <v>28499389.170000002</v>
      </c>
      <c r="K198" s="43">
        <f t="shared" si="37"/>
        <v>8.9933709256258858</v>
      </c>
    </row>
    <row r="199" spans="1:11" ht="12.75" x14ac:dyDescent="0.2">
      <c r="A199" s="322">
        <v>2</v>
      </c>
      <c r="B199" s="323">
        <v>3</v>
      </c>
      <c r="C199" s="323">
        <v>4</v>
      </c>
      <c r="D199" s="323">
        <v>1</v>
      </c>
      <c r="E199" s="323" t="s">
        <v>184</v>
      </c>
      <c r="F199" s="324" t="s">
        <v>126</v>
      </c>
      <c r="G199" s="325">
        <f>+PPNE1!H200</f>
        <v>13999409.609999999</v>
      </c>
      <c r="H199" s="17">
        <f>+PPNE1!I200</f>
        <v>14499979.560000001</v>
      </c>
      <c r="I199" s="17"/>
      <c r="J199" s="303">
        <f>SUBTOTAL(9,G199:I199)</f>
        <v>28499389.170000002</v>
      </c>
      <c r="K199" s="304">
        <f>IFERROR(J199/$J$18*100,"0.00")</f>
        <v>8.9933709256258858</v>
      </c>
    </row>
    <row r="200" spans="1:11" ht="12.75" x14ac:dyDescent="0.2">
      <c r="A200" s="314">
        <v>2</v>
      </c>
      <c r="B200" s="315">
        <v>3</v>
      </c>
      <c r="C200" s="315">
        <v>5</v>
      </c>
      <c r="D200" s="315"/>
      <c r="E200" s="315"/>
      <c r="F200" s="316" t="s">
        <v>128</v>
      </c>
      <c r="G200" s="317">
        <f>+G201+G203+G205+G207</f>
        <v>3931654.1</v>
      </c>
      <c r="H200" s="317">
        <f>+H201+H203+H205+H207</f>
        <v>0</v>
      </c>
      <c r="I200" s="317">
        <f>+I201+I203+I205+I207</f>
        <v>0</v>
      </c>
      <c r="J200" s="317">
        <f>+J201+J203+J205+J207</f>
        <v>3931654.1</v>
      </c>
      <c r="K200" s="317">
        <f>+K201+K203+K205+K207</f>
        <v>1.2406870709277664</v>
      </c>
    </row>
    <row r="201" spans="1:11" ht="12.75" x14ac:dyDescent="0.2">
      <c r="A201" s="318">
        <v>2</v>
      </c>
      <c r="B201" s="319">
        <v>3</v>
      </c>
      <c r="C201" s="319">
        <v>5</v>
      </c>
      <c r="D201" s="319">
        <v>2</v>
      </c>
      <c r="E201" s="319"/>
      <c r="F201" s="331" t="s">
        <v>991</v>
      </c>
      <c r="G201" s="333">
        <v>0</v>
      </c>
      <c r="H201" s="333">
        <f>+H202</f>
        <v>0</v>
      </c>
      <c r="I201" s="333">
        <f>+I202</f>
        <v>0</v>
      </c>
      <c r="J201" s="333">
        <f>+J202</f>
        <v>0</v>
      </c>
      <c r="K201" s="43">
        <f>+K202</f>
        <v>0</v>
      </c>
    </row>
    <row r="202" spans="1:11" ht="12.75" x14ac:dyDescent="0.2">
      <c r="A202" s="322">
        <v>2</v>
      </c>
      <c r="B202" s="323">
        <v>3</v>
      </c>
      <c r="C202" s="323">
        <v>5</v>
      </c>
      <c r="D202" s="323">
        <v>2</v>
      </c>
      <c r="E202" s="323" t="s">
        <v>184</v>
      </c>
      <c r="F202" s="324" t="s">
        <v>991</v>
      </c>
      <c r="G202" s="332">
        <v>0</v>
      </c>
      <c r="H202" s="17"/>
      <c r="I202" s="17"/>
      <c r="J202" s="303">
        <f>SUBTOTAL(9,G202:I202)</f>
        <v>0</v>
      </c>
      <c r="K202" s="304">
        <f>IFERROR(J202/$J$18*100,"0.00")</f>
        <v>0</v>
      </c>
    </row>
    <row r="203" spans="1:11" ht="12.75" x14ac:dyDescent="0.2">
      <c r="A203" s="318">
        <v>2</v>
      </c>
      <c r="B203" s="319">
        <v>3</v>
      </c>
      <c r="C203" s="319">
        <v>5</v>
      </c>
      <c r="D203" s="319">
        <v>3</v>
      </c>
      <c r="E203" s="319"/>
      <c r="F203" s="331" t="s">
        <v>127</v>
      </c>
      <c r="G203" s="333">
        <v>0</v>
      </c>
      <c r="H203" s="333">
        <f>+H204</f>
        <v>0</v>
      </c>
      <c r="I203" s="333">
        <f>+I204</f>
        <v>0</v>
      </c>
      <c r="J203" s="333">
        <f>+J204</f>
        <v>0</v>
      </c>
      <c r="K203" s="43">
        <f>+K204</f>
        <v>0</v>
      </c>
    </row>
    <row r="204" spans="1:11" ht="12.75" x14ac:dyDescent="0.2">
      <c r="A204" s="322">
        <v>2</v>
      </c>
      <c r="B204" s="323">
        <v>3</v>
      </c>
      <c r="C204" s="323">
        <v>5</v>
      </c>
      <c r="D204" s="323">
        <v>3</v>
      </c>
      <c r="E204" s="323" t="s">
        <v>184</v>
      </c>
      <c r="F204" s="324" t="s">
        <v>127</v>
      </c>
      <c r="G204" s="325">
        <v>0</v>
      </c>
      <c r="H204" s="17"/>
      <c r="I204" s="17"/>
      <c r="J204" s="302">
        <v>0</v>
      </c>
      <c r="K204" s="304">
        <f>IFERROR(J204/$J$18*100,"0.00")</f>
        <v>0</v>
      </c>
    </row>
    <row r="205" spans="1:11" ht="12.75" x14ac:dyDescent="0.2">
      <c r="A205" s="318">
        <v>2</v>
      </c>
      <c r="B205" s="319">
        <v>3</v>
      </c>
      <c r="C205" s="319">
        <v>5</v>
      </c>
      <c r="D205" s="319">
        <v>4</v>
      </c>
      <c r="E205" s="319"/>
      <c r="F205" s="331" t="s">
        <v>992</v>
      </c>
      <c r="G205" s="333">
        <v>0</v>
      </c>
      <c r="H205" s="333">
        <f>+H206</f>
        <v>0</v>
      </c>
      <c r="I205" s="333">
        <f>+I206</f>
        <v>0</v>
      </c>
      <c r="J205" s="333">
        <f>+J206</f>
        <v>0</v>
      </c>
      <c r="K205" s="43">
        <f>+K206</f>
        <v>0</v>
      </c>
    </row>
    <row r="206" spans="1:11" ht="12.75" x14ac:dyDescent="0.2">
      <c r="A206" s="322">
        <v>2</v>
      </c>
      <c r="B206" s="323">
        <v>3</v>
      </c>
      <c r="C206" s="323">
        <v>5</v>
      </c>
      <c r="D206" s="323">
        <v>4</v>
      </c>
      <c r="E206" s="323" t="s">
        <v>184</v>
      </c>
      <c r="F206" s="324" t="s">
        <v>992</v>
      </c>
      <c r="G206" s="325">
        <v>0</v>
      </c>
      <c r="H206" s="17"/>
      <c r="I206" s="17"/>
      <c r="J206" s="302">
        <v>0</v>
      </c>
      <c r="K206" s="304">
        <f>IFERROR(J206/$J$18*100,"0.00")</f>
        <v>0</v>
      </c>
    </row>
    <row r="207" spans="1:11" ht="12.75" x14ac:dyDescent="0.2">
      <c r="A207" s="318">
        <v>2</v>
      </c>
      <c r="B207" s="319">
        <v>3</v>
      </c>
      <c r="C207" s="319">
        <v>5</v>
      </c>
      <c r="D207" s="319">
        <v>5</v>
      </c>
      <c r="E207" s="319"/>
      <c r="F207" s="331" t="s">
        <v>227</v>
      </c>
      <c r="G207" s="333">
        <f>+G208</f>
        <v>3931654.1</v>
      </c>
      <c r="H207" s="333">
        <v>0</v>
      </c>
      <c r="I207" s="333">
        <v>0</v>
      </c>
      <c r="J207" s="333">
        <f>+J208</f>
        <v>3931654.1</v>
      </c>
      <c r="K207" s="43">
        <f>+K208</f>
        <v>1.2406870709277664</v>
      </c>
    </row>
    <row r="208" spans="1:11" ht="12.75" x14ac:dyDescent="0.2">
      <c r="A208" s="322">
        <v>2</v>
      </c>
      <c r="B208" s="323">
        <v>3</v>
      </c>
      <c r="C208" s="323">
        <v>5</v>
      </c>
      <c r="D208" s="323">
        <v>5</v>
      </c>
      <c r="E208" s="323" t="s">
        <v>184</v>
      </c>
      <c r="F208" s="324" t="s">
        <v>129</v>
      </c>
      <c r="G208" s="325">
        <v>3931654.1</v>
      </c>
      <c r="H208" s="20">
        <v>0</v>
      </c>
      <c r="I208" s="20">
        <v>0</v>
      </c>
      <c r="J208" s="303">
        <f>+G208</f>
        <v>3931654.1</v>
      </c>
      <c r="K208" s="304">
        <f>IFERROR(J208/$J$18*100,"0.00")</f>
        <v>1.2406870709277664</v>
      </c>
    </row>
    <row r="209" spans="1:13" ht="12.75" x14ac:dyDescent="0.2">
      <c r="A209" s="314">
        <v>2</v>
      </c>
      <c r="B209" s="315">
        <v>3</v>
      </c>
      <c r="C209" s="315">
        <v>6</v>
      </c>
      <c r="D209" s="315"/>
      <c r="E209" s="315"/>
      <c r="F209" s="316" t="s">
        <v>130</v>
      </c>
      <c r="G209" s="317">
        <f>+G210+G214+G218+G222</f>
        <v>0</v>
      </c>
      <c r="H209" s="317">
        <f>+H210+H214+H218+H222</f>
        <v>0</v>
      </c>
      <c r="I209" s="317">
        <f>+I210+I214+I218+I222</f>
        <v>0</v>
      </c>
      <c r="J209" s="317">
        <f>+J210+J214+J218+J222</f>
        <v>0</v>
      </c>
      <c r="K209" s="317">
        <f>+K210+K214+K218+K222</f>
        <v>0</v>
      </c>
      <c r="M209" s="391"/>
    </row>
    <row r="210" spans="1:13" ht="12.75" x14ac:dyDescent="0.2">
      <c r="A210" s="318">
        <v>2</v>
      </c>
      <c r="B210" s="319">
        <v>3</v>
      </c>
      <c r="C210" s="319">
        <v>6</v>
      </c>
      <c r="D210" s="319">
        <v>1</v>
      </c>
      <c r="E210" s="319"/>
      <c r="F210" s="331" t="s">
        <v>131</v>
      </c>
      <c r="G210" s="333">
        <f>+G211+G212+G213</f>
        <v>0</v>
      </c>
      <c r="H210" s="333">
        <f>+H211+H212+H213</f>
        <v>0</v>
      </c>
      <c r="I210" s="333">
        <f>+I211+I212+I213</f>
        <v>0</v>
      </c>
      <c r="J210" s="333">
        <f>+J211+J212+J213</f>
        <v>0</v>
      </c>
      <c r="K210" s="43">
        <f>+K211+K212+K213</f>
        <v>0</v>
      </c>
    </row>
    <row r="211" spans="1:13" ht="12.75" x14ac:dyDescent="0.2">
      <c r="A211" s="322">
        <v>2</v>
      </c>
      <c r="B211" s="323">
        <v>3</v>
      </c>
      <c r="C211" s="323">
        <v>6</v>
      </c>
      <c r="D211" s="323">
        <v>1</v>
      </c>
      <c r="E211" s="323" t="s">
        <v>184</v>
      </c>
      <c r="F211" s="324" t="s">
        <v>132</v>
      </c>
      <c r="G211" s="325"/>
      <c r="H211" s="17"/>
      <c r="I211" s="17"/>
      <c r="J211" s="302">
        <f>SUBTOTAL(9,G211:I211)</f>
        <v>0</v>
      </c>
      <c r="K211" s="304">
        <f>IFERROR(J211/$J$18*100,"0.00")</f>
        <v>0</v>
      </c>
    </row>
    <row r="212" spans="1:13" ht="12.75" x14ac:dyDescent="0.2">
      <c r="A212" s="322">
        <v>2</v>
      </c>
      <c r="B212" s="323">
        <v>3</v>
      </c>
      <c r="C212" s="323">
        <v>6</v>
      </c>
      <c r="D212" s="323">
        <v>1</v>
      </c>
      <c r="E212" s="323" t="s">
        <v>185</v>
      </c>
      <c r="F212" s="324" t="s">
        <v>133</v>
      </c>
      <c r="G212" s="325"/>
      <c r="H212" s="325"/>
      <c r="I212" s="325"/>
      <c r="J212" s="303">
        <f>SUM(J213:J217)</f>
        <v>0</v>
      </c>
      <c r="K212" s="304">
        <f>IFERROR(J212/$J$18*100,"0.00")</f>
        <v>0</v>
      </c>
    </row>
    <row r="213" spans="1:13" ht="12.75" x14ac:dyDescent="0.2">
      <c r="A213" s="322">
        <v>2</v>
      </c>
      <c r="B213" s="323">
        <v>3</v>
      </c>
      <c r="C213" s="323">
        <v>6</v>
      </c>
      <c r="D213" s="323">
        <v>1</v>
      </c>
      <c r="E213" s="323" t="s">
        <v>187</v>
      </c>
      <c r="F213" s="324" t="s">
        <v>134</v>
      </c>
      <c r="G213" s="325"/>
      <c r="H213" s="17"/>
      <c r="I213" s="17"/>
      <c r="J213" s="302">
        <f>SUBTOTAL(9,G213:I213)</f>
        <v>0</v>
      </c>
      <c r="K213" s="304">
        <f>IFERROR(J213/$J$18*100,"0.00")</f>
        <v>0</v>
      </c>
    </row>
    <row r="214" spans="1:13" ht="12.75" x14ac:dyDescent="0.2">
      <c r="A214" s="318">
        <v>2</v>
      </c>
      <c r="B214" s="319">
        <v>3</v>
      </c>
      <c r="C214" s="319">
        <v>6</v>
      </c>
      <c r="D214" s="319">
        <v>2</v>
      </c>
      <c r="E214" s="319"/>
      <c r="F214" s="331" t="s">
        <v>135</v>
      </c>
      <c r="G214" s="333">
        <f>+G215+G216+G217</f>
        <v>0</v>
      </c>
      <c r="H214" s="333">
        <f>+H215+H216+H217</f>
        <v>0</v>
      </c>
      <c r="I214" s="333">
        <f>+I215+I216+I217</f>
        <v>0</v>
      </c>
      <c r="J214" s="333">
        <f>+J215+J216+J217</f>
        <v>0</v>
      </c>
      <c r="K214" s="43">
        <f>+K215+K216+K217</f>
        <v>0</v>
      </c>
    </row>
    <row r="215" spans="1:13" ht="12.75" x14ac:dyDescent="0.2">
      <c r="A215" s="322">
        <v>2</v>
      </c>
      <c r="B215" s="323">
        <v>3</v>
      </c>
      <c r="C215" s="323">
        <v>6</v>
      </c>
      <c r="D215" s="323">
        <v>2</v>
      </c>
      <c r="E215" s="323" t="s">
        <v>184</v>
      </c>
      <c r="F215" s="324" t="s">
        <v>136</v>
      </c>
      <c r="G215" s="325"/>
      <c r="H215" s="17"/>
      <c r="I215" s="17"/>
      <c r="J215" s="302">
        <f>SUBTOTAL(9,G215:I215)</f>
        <v>0</v>
      </c>
      <c r="K215" s="304">
        <f>IFERROR(J215/$J$18*100,"0.00")</f>
        <v>0</v>
      </c>
    </row>
    <row r="216" spans="1:13" ht="12.75" x14ac:dyDescent="0.2">
      <c r="A216" s="322">
        <v>2</v>
      </c>
      <c r="B216" s="323">
        <v>3</v>
      </c>
      <c r="C216" s="323">
        <v>6</v>
      </c>
      <c r="D216" s="323">
        <v>2</v>
      </c>
      <c r="E216" s="323" t="s">
        <v>185</v>
      </c>
      <c r="F216" s="324" t="s">
        <v>137</v>
      </c>
      <c r="G216" s="325"/>
      <c r="H216" s="17"/>
      <c r="I216" s="17"/>
      <c r="J216" s="302">
        <f>SUBTOTAL(9,G216:I216)</f>
        <v>0</v>
      </c>
      <c r="K216" s="304">
        <f>IFERROR(J216/$J$18*100,"0.00")</f>
        <v>0</v>
      </c>
    </row>
    <row r="217" spans="1:13" ht="12.75" x14ac:dyDescent="0.2">
      <c r="A217" s="322">
        <v>2</v>
      </c>
      <c r="B217" s="323">
        <v>3</v>
      </c>
      <c r="C217" s="323">
        <v>6</v>
      </c>
      <c r="D217" s="323">
        <v>2</v>
      </c>
      <c r="E217" s="323" t="s">
        <v>186</v>
      </c>
      <c r="F217" s="324" t="s">
        <v>138</v>
      </c>
      <c r="G217" s="332"/>
      <c r="H217" s="17"/>
      <c r="I217" s="17"/>
      <c r="J217" s="302">
        <f>SUBTOTAL(9,G217:I217)</f>
        <v>0</v>
      </c>
      <c r="K217" s="304">
        <f>IFERROR(J217/$J$18*100,"0.00")</f>
        <v>0</v>
      </c>
    </row>
    <row r="218" spans="1:13" ht="12.75" x14ac:dyDescent="0.2">
      <c r="A218" s="318">
        <v>2</v>
      </c>
      <c r="B218" s="319">
        <v>3</v>
      </c>
      <c r="C218" s="319">
        <v>6</v>
      </c>
      <c r="D218" s="319">
        <v>3</v>
      </c>
      <c r="E218" s="319"/>
      <c r="F218" s="331" t="s">
        <v>139</v>
      </c>
      <c r="G218" s="333">
        <f>+G219+G220+G221</f>
        <v>0</v>
      </c>
      <c r="H218" s="333">
        <f>+H219+H220+H221</f>
        <v>0</v>
      </c>
      <c r="I218" s="333">
        <f>+I219+I220+I221</f>
        <v>0</v>
      </c>
      <c r="J218" s="333">
        <f>+J219+J220+J221</f>
        <v>0</v>
      </c>
      <c r="K218" s="43">
        <f>+K219+K220+K221</f>
        <v>0</v>
      </c>
    </row>
    <row r="219" spans="1:13" ht="12.75" x14ac:dyDescent="0.2">
      <c r="A219" s="322">
        <v>2</v>
      </c>
      <c r="B219" s="323">
        <v>3</v>
      </c>
      <c r="C219" s="323">
        <v>6</v>
      </c>
      <c r="D219" s="323">
        <v>3</v>
      </c>
      <c r="E219" s="323" t="s">
        <v>187</v>
      </c>
      <c r="F219" s="324" t="s">
        <v>140</v>
      </c>
      <c r="G219" s="325"/>
      <c r="H219" s="325"/>
      <c r="I219" s="325"/>
      <c r="J219" s="302">
        <f>SUBTOTAL(9,G219:I219)</f>
        <v>0</v>
      </c>
      <c r="K219" s="304">
        <f>IFERROR(J219/$J$18*100,"0.00")</f>
        <v>0</v>
      </c>
    </row>
    <row r="220" spans="1:13" ht="12.75" x14ac:dyDescent="0.2">
      <c r="A220" s="322">
        <v>2</v>
      </c>
      <c r="B220" s="323">
        <v>3</v>
      </c>
      <c r="C220" s="323">
        <v>6</v>
      </c>
      <c r="D220" s="323">
        <v>3</v>
      </c>
      <c r="E220" s="323" t="s">
        <v>190</v>
      </c>
      <c r="F220" s="324" t="s">
        <v>141</v>
      </c>
      <c r="G220" s="325"/>
      <c r="H220" s="325"/>
      <c r="I220" s="325"/>
      <c r="J220" s="302">
        <f>SUBTOTAL(9,G220:I220)</f>
        <v>0</v>
      </c>
      <c r="K220" s="304">
        <f>IFERROR(J220/$J$18*100,"0.00")</f>
        <v>0</v>
      </c>
    </row>
    <row r="221" spans="1:13" ht="12.75" x14ac:dyDescent="0.2">
      <c r="A221" s="322">
        <v>2</v>
      </c>
      <c r="B221" s="323">
        <v>3</v>
      </c>
      <c r="C221" s="323">
        <v>6</v>
      </c>
      <c r="D221" s="323">
        <v>3</v>
      </c>
      <c r="E221" s="323" t="s">
        <v>209</v>
      </c>
      <c r="F221" s="324" t="s">
        <v>993</v>
      </c>
      <c r="G221" s="332"/>
      <c r="H221" s="332"/>
      <c r="I221" s="332"/>
      <c r="J221" s="302">
        <f>SUBTOTAL(9,G221:I221)</f>
        <v>0</v>
      </c>
      <c r="K221" s="304">
        <f>IFERROR(J221/$J$18*100,"0.00")</f>
        <v>0</v>
      </c>
    </row>
    <row r="222" spans="1:13" ht="12.75" x14ac:dyDescent="0.2">
      <c r="A222" s="318">
        <v>2</v>
      </c>
      <c r="B222" s="319">
        <v>3</v>
      </c>
      <c r="C222" s="319">
        <v>6</v>
      </c>
      <c r="D222" s="319">
        <v>4</v>
      </c>
      <c r="E222" s="319"/>
      <c r="F222" s="331" t="s">
        <v>19</v>
      </c>
      <c r="G222" s="333">
        <f>+G223</f>
        <v>0</v>
      </c>
      <c r="H222" s="333">
        <f>+H223</f>
        <v>0</v>
      </c>
      <c r="I222" s="333">
        <f>+I223</f>
        <v>0</v>
      </c>
      <c r="J222" s="333">
        <f>+J223</f>
        <v>0</v>
      </c>
      <c r="K222" s="43">
        <f>+K223</f>
        <v>0</v>
      </c>
    </row>
    <row r="223" spans="1:13" ht="12.75" x14ac:dyDescent="0.2">
      <c r="A223" s="322">
        <v>2</v>
      </c>
      <c r="B223" s="323">
        <v>3</v>
      </c>
      <c r="C223" s="323">
        <v>6</v>
      </c>
      <c r="D223" s="323">
        <v>4</v>
      </c>
      <c r="E223" s="323" t="s">
        <v>187</v>
      </c>
      <c r="F223" s="324" t="s">
        <v>142</v>
      </c>
      <c r="G223" s="325"/>
      <c r="H223" s="325"/>
      <c r="I223" s="325"/>
      <c r="J223" s="302">
        <f>SUBTOTAL(9,G223:I223)</f>
        <v>0</v>
      </c>
      <c r="K223" s="304">
        <f>IFERROR(J223/$J$18*100,"0.00")</f>
        <v>0</v>
      </c>
    </row>
    <row r="224" spans="1:13" ht="12.75" x14ac:dyDescent="0.2">
      <c r="A224" s="314">
        <v>2</v>
      </c>
      <c r="B224" s="315">
        <v>3</v>
      </c>
      <c r="C224" s="315">
        <v>7</v>
      </c>
      <c r="D224" s="315"/>
      <c r="E224" s="315"/>
      <c r="F224" s="316" t="s">
        <v>228</v>
      </c>
      <c r="G224" s="317">
        <f>+G225+G232</f>
        <v>18979141.43</v>
      </c>
      <c r="H224" s="317">
        <f>+H225+H232</f>
        <v>18127674.649999999</v>
      </c>
      <c r="I224" s="317">
        <f>+I225+I232</f>
        <v>0</v>
      </c>
      <c r="J224" s="317">
        <f>+J225+J232</f>
        <v>37106816.079999998</v>
      </c>
      <c r="K224" s="317">
        <f>+K225+K232</f>
        <v>11.70956187467014</v>
      </c>
    </row>
    <row r="225" spans="1:11" ht="12.75" x14ac:dyDescent="0.2">
      <c r="A225" s="318">
        <v>2</v>
      </c>
      <c r="B225" s="319">
        <v>3</v>
      </c>
      <c r="C225" s="319">
        <v>7</v>
      </c>
      <c r="D225" s="319">
        <v>1</v>
      </c>
      <c r="E225" s="319"/>
      <c r="F225" s="331" t="s">
        <v>143</v>
      </c>
      <c r="G225" s="333">
        <f>+G226+G227+G228+G229+G230+G231</f>
        <v>4219999.9800000004</v>
      </c>
      <c r="H225" s="333">
        <f>+H226+H227+H228+H229+H230+H231</f>
        <v>3368533.1999999997</v>
      </c>
      <c r="I225" s="333">
        <f>+I226+I227+I228+I229+I230+I231</f>
        <v>0</v>
      </c>
      <c r="J225" s="333">
        <f>+J226+J227+J228+J229+J230+J231</f>
        <v>7588533.1799999997</v>
      </c>
      <c r="K225" s="43">
        <f>+K226+K227+K228+K229+K230+K231</f>
        <v>2.3946651369285945</v>
      </c>
    </row>
    <row r="226" spans="1:11" ht="12.75" x14ac:dyDescent="0.2">
      <c r="A226" s="322">
        <v>2</v>
      </c>
      <c r="B226" s="323">
        <v>3</v>
      </c>
      <c r="C226" s="323">
        <v>7</v>
      </c>
      <c r="D226" s="323">
        <v>1</v>
      </c>
      <c r="E226" s="323" t="s">
        <v>184</v>
      </c>
      <c r="F226" s="324" t="s">
        <v>144</v>
      </c>
      <c r="G226" s="325">
        <f>+PPNE1!N227</f>
        <v>2319999.9900000002</v>
      </c>
      <c r="H226" s="325"/>
      <c r="I226" s="325"/>
      <c r="J226" s="302">
        <f t="shared" ref="J226:J231" si="38">SUBTOTAL(9,G226:I226)</f>
        <v>2319999.9900000002</v>
      </c>
      <c r="K226" s="304">
        <f t="shared" ref="K226:K231" si="39">IFERROR(J226/$J$18*100,"0.00")</f>
        <v>0.73210763687109393</v>
      </c>
    </row>
    <row r="227" spans="1:11" ht="12.75" x14ac:dyDescent="0.2">
      <c r="A227" s="322">
        <v>2</v>
      </c>
      <c r="B227" s="323">
        <v>3</v>
      </c>
      <c r="C227" s="323">
        <v>7</v>
      </c>
      <c r="D227" s="323">
        <v>1</v>
      </c>
      <c r="E227" s="323" t="s">
        <v>185</v>
      </c>
      <c r="F227" s="324" t="s">
        <v>145</v>
      </c>
      <c r="G227" s="325">
        <f>+PPNE1!N228</f>
        <v>1899999.9900000002</v>
      </c>
      <c r="H227" s="325"/>
      <c r="I227" s="325"/>
      <c r="J227" s="302">
        <f t="shared" si="38"/>
        <v>1899999.9900000002</v>
      </c>
      <c r="K227" s="304">
        <f t="shared" si="39"/>
        <v>0.59957090893522036</v>
      </c>
    </row>
    <row r="228" spans="1:11" ht="12.75" x14ac:dyDescent="0.2">
      <c r="A228" s="322">
        <v>2</v>
      </c>
      <c r="B228" s="323">
        <v>3</v>
      </c>
      <c r="C228" s="323">
        <v>7</v>
      </c>
      <c r="D228" s="323">
        <v>1</v>
      </c>
      <c r="E228" s="323" t="s">
        <v>186</v>
      </c>
      <c r="F228" s="324" t="s">
        <v>146</v>
      </c>
      <c r="G228" s="325"/>
      <c r="H228" s="325"/>
      <c r="I228" s="325"/>
      <c r="J228" s="302">
        <f t="shared" si="38"/>
        <v>0</v>
      </c>
      <c r="K228" s="304">
        <f t="shared" si="39"/>
        <v>0</v>
      </c>
    </row>
    <row r="229" spans="1:11" ht="12.75" x14ac:dyDescent="0.2">
      <c r="A229" s="322">
        <v>2</v>
      </c>
      <c r="B229" s="323">
        <v>3</v>
      </c>
      <c r="C229" s="323">
        <v>7</v>
      </c>
      <c r="D229" s="323">
        <v>1</v>
      </c>
      <c r="E229" s="323" t="s">
        <v>187</v>
      </c>
      <c r="F229" s="324" t="s">
        <v>147</v>
      </c>
      <c r="G229" s="325"/>
      <c r="H229" s="325">
        <f>+PPNE1!N230</f>
        <v>3368533.1999999997</v>
      </c>
      <c r="I229" s="325"/>
      <c r="J229" s="302">
        <f t="shared" si="38"/>
        <v>3368533.1999999997</v>
      </c>
      <c r="K229" s="304">
        <f t="shared" si="39"/>
        <v>1.06298659112228</v>
      </c>
    </row>
    <row r="230" spans="1:11" ht="12.75" x14ac:dyDescent="0.2">
      <c r="A230" s="322">
        <v>2</v>
      </c>
      <c r="B230" s="323">
        <v>3</v>
      </c>
      <c r="C230" s="323">
        <v>7</v>
      </c>
      <c r="D230" s="323">
        <v>1</v>
      </c>
      <c r="E230" s="323" t="s">
        <v>190</v>
      </c>
      <c r="F230" s="324" t="s">
        <v>148</v>
      </c>
      <c r="G230" s="325"/>
      <c r="H230" s="325"/>
      <c r="I230" s="325"/>
      <c r="J230" s="302">
        <f t="shared" si="38"/>
        <v>0</v>
      </c>
      <c r="K230" s="304">
        <f t="shared" si="39"/>
        <v>0</v>
      </c>
    </row>
    <row r="231" spans="1:11" ht="12.75" x14ac:dyDescent="0.2">
      <c r="A231" s="322">
        <v>2</v>
      </c>
      <c r="B231" s="323">
        <v>3</v>
      </c>
      <c r="C231" s="323">
        <v>7</v>
      </c>
      <c r="D231" s="323">
        <v>1</v>
      </c>
      <c r="E231" s="323" t="s">
        <v>209</v>
      </c>
      <c r="F231" s="324" t="s">
        <v>149</v>
      </c>
      <c r="G231" s="325"/>
      <c r="H231" s="325"/>
      <c r="I231" s="325"/>
      <c r="J231" s="302">
        <f t="shared" si="38"/>
        <v>0</v>
      </c>
      <c r="K231" s="304">
        <f t="shared" si="39"/>
        <v>0</v>
      </c>
    </row>
    <row r="232" spans="1:11" ht="12.75" x14ac:dyDescent="0.2">
      <c r="A232" s="318">
        <v>2</v>
      </c>
      <c r="B232" s="319">
        <v>3</v>
      </c>
      <c r="C232" s="319">
        <v>7</v>
      </c>
      <c r="D232" s="319">
        <v>2</v>
      </c>
      <c r="E232" s="319"/>
      <c r="F232" s="331" t="s">
        <v>150</v>
      </c>
      <c r="G232" s="333">
        <f>+G233+G234+G235+G236</f>
        <v>14759141.449999999</v>
      </c>
      <c r="H232" s="333">
        <f>+H233+H234+H235+H236</f>
        <v>14759141.449999999</v>
      </c>
      <c r="I232" s="333">
        <f>+I233+I234+I235+I236</f>
        <v>0</v>
      </c>
      <c r="J232" s="333">
        <f>+J233+J234+J235+J236</f>
        <v>29518282.899999999</v>
      </c>
      <c r="K232" s="43">
        <f>+K233+K234+K235+K236</f>
        <v>9.3148967377415453</v>
      </c>
    </row>
    <row r="233" spans="1:11" ht="12.75" x14ac:dyDescent="0.2">
      <c r="A233" s="322">
        <v>2</v>
      </c>
      <c r="B233" s="323">
        <v>3</v>
      </c>
      <c r="C233" s="323">
        <v>7</v>
      </c>
      <c r="D233" s="323">
        <v>2</v>
      </c>
      <c r="E233" s="323" t="s">
        <v>185</v>
      </c>
      <c r="F233" s="324" t="s">
        <v>151</v>
      </c>
      <c r="G233" s="325">
        <f>+PPNE1!I234</f>
        <v>6484715.9699999997</v>
      </c>
      <c r="H233" s="325">
        <f>+PPNE1!J234</f>
        <v>6484715.9699999997</v>
      </c>
      <c r="I233" s="325"/>
      <c r="J233" s="302">
        <f>SUBTOTAL(9,G233:I233)</f>
        <v>12969431.939999999</v>
      </c>
      <c r="K233" s="304">
        <f>IFERROR(J233/$J$18*100,"0.00")</f>
        <v>4.0926811250347832</v>
      </c>
    </row>
    <row r="234" spans="1:11" ht="12.75" x14ac:dyDescent="0.2">
      <c r="A234" s="322">
        <v>2</v>
      </c>
      <c r="B234" s="323">
        <v>3</v>
      </c>
      <c r="C234" s="323">
        <v>7</v>
      </c>
      <c r="D234" s="323">
        <v>2</v>
      </c>
      <c r="E234" s="323" t="s">
        <v>186</v>
      </c>
      <c r="F234" s="324" t="s">
        <v>152</v>
      </c>
      <c r="G234" s="325">
        <f>+PPNE1!I235</f>
        <v>8274425.4800000004</v>
      </c>
      <c r="H234" s="325">
        <f>+PPNE1!J235</f>
        <v>8274425.4800000004</v>
      </c>
      <c r="I234" s="325"/>
      <c r="J234" s="302">
        <f>SUBTOTAL(9,G234:I234)</f>
        <v>16548850.960000001</v>
      </c>
      <c r="K234" s="304">
        <f>IFERROR(J234/$J$18*100,"0.00")</f>
        <v>5.2222156127067629</v>
      </c>
    </row>
    <row r="235" spans="1:11" ht="12.75" x14ac:dyDescent="0.2">
      <c r="A235" s="322">
        <v>2</v>
      </c>
      <c r="B235" s="323">
        <v>3</v>
      </c>
      <c r="C235" s="323">
        <v>7</v>
      </c>
      <c r="D235" s="323">
        <v>2</v>
      </c>
      <c r="E235" s="323" t="s">
        <v>190</v>
      </c>
      <c r="F235" s="324" t="s">
        <v>153</v>
      </c>
      <c r="G235" s="332"/>
      <c r="H235" s="332"/>
      <c r="I235" s="332"/>
      <c r="J235" s="302">
        <f>SUBTOTAL(9,G235:I235)</f>
        <v>0</v>
      </c>
      <c r="K235" s="304">
        <f>IFERROR(J235/$J$18*100,"0.00")</f>
        <v>0</v>
      </c>
    </row>
    <row r="236" spans="1:11" ht="12.75" x14ac:dyDescent="0.2">
      <c r="A236" s="324">
        <v>2</v>
      </c>
      <c r="B236" s="335">
        <v>3</v>
      </c>
      <c r="C236" s="335">
        <v>7</v>
      </c>
      <c r="D236" s="335">
        <v>2</v>
      </c>
      <c r="E236" s="335" t="s">
        <v>209</v>
      </c>
      <c r="F236" s="326" t="s">
        <v>229</v>
      </c>
      <c r="G236" s="332"/>
      <c r="H236" s="332"/>
      <c r="I236" s="332"/>
      <c r="J236" s="302">
        <f>SUBTOTAL(9,G236:I236)</f>
        <v>0</v>
      </c>
      <c r="K236" s="304">
        <f>IFERROR(J236/$J$18*100,"0.00")</f>
        <v>0</v>
      </c>
    </row>
    <row r="237" spans="1:11" ht="12.75" x14ac:dyDescent="0.2">
      <c r="A237" s="314">
        <v>2</v>
      </c>
      <c r="B237" s="315">
        <v>3</v>
      </c>
      <c r="C237" s="315">
        <v>9</v>
      </c>
      <c r="D237" s="315"/>
      <c r="E237" s="315"/>
      <c r="F237" s="316" t="s">
        <v>20</v>
      </c>
      <c r="G237" s="317">
        <f>+G238+G241+G244+G246+G248+G250+G252</f>
        <v>50109795.049999997</v>
      </c>
      <c r="H237" s="317">
        <f>+H238+H241+H244+H246+H248+H250+H252</f>
        <v>7503594.6400000006</v>
      </c>
      <c r="I237" s="317">
        <f>+I238+I241+I244+I246+I248+I250+I252</f>
        <v>0</v>
      </c>
      <c r="J237" s="317">
        <f>+J238+J241+J244+J246+J248+J250+J252</f>
        <v>57613389.689999998</v>
      </c>
      <c r="K237" s="317">
        <f>+K238+K241+K244+K246+K248+K250+K252</f>
        <v>18.180690844778557</v>
      </c>
    </row>
    <row r="238" spans="1:11" ht="12.75" x14ac:dyDescent="0.2">
      <c r="A238" s="318">
        <v>2</v>
      </c>
      <c r="B238" s="319">
        <v>3</v>
      </c>
      <c r="C238" s="319">
        <v>9</v>
      </c>
      <c r="D238" s="319">
        <v>1</v>
      </c>
      <c r="E238" s="319"/>
      <c r="F238" s="331" t="s">
        <v>994</v>
      </c>
      <c r="G238" s="333">
        <f>+G239+G240</f>
        <v>0</v>
      </c>
      <c r="H238" s="333">
        <f>+H239+H240</f>
        <v>0</v>
      </c>
      <c r="I238" s="333">
        <f>+I239+I240</f>
        <v>0</v>
      </c>
      <c r="J238" s="333">
        <f>+J239+J240</f>
        <v>0</v>
      </c>
      <c r="K238" s="43">
        <f>+K239+K240</f>
        <v>0</v>
      </c>
    </row>
    <row r="239" spans="1:11" ht="12.75" x14ac:dyDescent="0.2">
      <c r="A239" s="322">
        <v>2</v>
      </c>
      <c r="B239" s="323">
        <v>3</v>
      </c>
      <c r="C239" s="323">
        <v>9</v>
      </c>
      <c r="D239" s="323">
        <v>1</v>
      </c>
      <c r="E239" s="323" t="s">
        <v>184</v>
      </c>
      <c r="F239" s="324" t="s">
        <v>154</v>
      </c>
      <c r="G239" s="394"/>
      <c r="H239" s="394"/>
      <c r="I239" s="325"/>
      <c r="J239" s="302">
        <f>SUBTOTAL(9,G239:I239)</f>
        <v>0</v>
      </c>
      <c r="K239" s="304">
        <f>IFERROR(J239/$J$18*100,"0.00")</f>
        <v>0</v>
      </c>
    </row>
    <row r="240" spans="1:11" ht="12.75" x14ac:dyDescent="0.2">
      <c r="A240" s="322">
        <v>2</v>
      </c>
      <c r="B240" s="323">
        <v>3</v>
      </c>
      <c r="C240" s="323">
        <v>9</v>
      </c>
      <c r="D240" s="323">
        <v>1</v>
      </c>
      <c r="E240" s="323" t="s">
        <v>185</v>
      </c>
      <c r="F240" s="324" t="s">
        <v>995</v>
      </c>
      <c r="G240" s="325"/>
      <c r="H240" s="325"/>
      <c r="I240" s="325"/>
      <c r="J240" s="302">
        <f>SUBTOTAL(9,G240:I240)</f>
        <v>0</v>
      </c>
      <c r="K240" s="304">
        <f>IFERROR(J240/$J$18*100,"0.00")</f>
        <v>0</v>
      </c>
    </row>
    <row r="241" spans="1:11" ht="12.75" x14ac:dyDescent="0.2">
      <c r="A241" s="318">
        <v>2</v>
      </c>
      <c r="B241" s="319">
        <v>3</v>
      </c>
      <c r="C241" s="319">
        <v>9</v>
      </c>
      <c r="D241" s="319">
        <v>2</v>
      </c>
      <c r="E241" s="319"/>
      <c r="F241" s="331" t="s">
        <v>996</v>
      </c>
      <c r="G241" s="333">
        <f>+G242+G243</f>
        <v>15905060.920000002</v>
      </c>
      <c r="H241" s="333">
        <f>+H242+H243</f>
        <v>0</v>
      </c>
      <c r="I241" s="333">
        <f>+I242+I243</f>
        <v>0</v>
      </c>
      <c r="J241" s="333">
        <f>+J242+J243</f>
        <v>15905060.920000002</v>
      </c>
      <c r="K241" s="43">
        <f>+K242+K243</f>
        <v>5.0190588856131795</v>
      </c>
    </row>
    <row r="242" spans="1:11" ht="12.75" x14ac:dyDescent="0.2">
      <c r="A242" s="322">
        <v>2</v>
      </c>
      <c r="B242" s="323">
        <v>3</v>
      </c>
      <c r="C242" s="323">
        <v>9</v>
      </c>
      <c r="D242" s="323">
        <v>2</v>
      </c>
      <c r="E242" s="323" t="s">
        <v>184</v>
      </c>
      <c r="F242" s="324" t="s">
        <v>997</v>
      </c>
      <c r="G242" s="325">
        <f>+PPNE1!N242</f>
        <v>15905060.920000002</v>
      </c>
      <c r="H242" s="325">
        <v>0</v>
      </c>
      <c r="I242" s="325"/>
      <c r="J242" s="302">
        <f>SUBTOTAL(9,G242:I242)</f>
        <v>15905060.920000002</v>
      </c>
      <c r="K242" s="304">
        <f>IFERROR(J242/$J$18*100,"0.00")</f>
        <v>5.0190588856131795</v>
      </c>
    </row>
    <row r="243" spans="1:11" ht="12.75" x14ac:dyDescent="0.2">
      <c r="A243" s="322">
        <v>2</v>
      </c>
      <c r="B243" s="323">
        <v>3</v>
      </c>
      <c r="C243" s="323">
        <v>9</v>
      </c>
      <c r="D243" s="323">
        <v>2</v>
      </c>
      <c r="E243" s="323" t="s">
        <v>185</v>
      </c>
      <c r="F243" s="324" t="s">
        <v>998</v>
      </c>
      <c r="G243" s="325"/>
      <c r="H243" s="325"/>
      <c r="I243" s="325"/>
      <c r="J243" s="302">
        <f>SUBTOTAL(9,G243:I243)</f>
        <v>0</v>
      </c>
      <c r="K243" s="304">
        <f>IFERROR(J243/$J$18*100,"0.00")</f>
        <v>0</v>
      </c>
    </row>
    <row r="244" spans="1:11" ht="12.75" x14ac:dyDescent="0.2">
      <c r="A244" s="318">
        <v>2</v>
      </c>
      <c r="B244" s="319">
        <v>3</v>
      </c>
      <c r="C244" s="319">
        <v>9</v>
      </c>
      <c r="D244" s="319">
        <v>3</v>
      </c>
      <c r="E244" s="319"/>
      <c r="F244" s="331" t="s">
        <v>999</v>
      </c>
      <c r="G244" s="333">
        <f>+G245</f>
        <v>34204734.129999995</v>
      </c>
      <c r="H244" s="333">
        <f>+H245</f>
        <v>0</v>
      </c>
      <c r="I244" s="333">
        <f>+I245</f>
        <v>0</v>
      </c>
      <c r="J244" s="333">
        <f>+J245</f>
        <v>34204734.129999995</v>
      </c>
      <c r="K244" s="43">
        <f>+K245</f>
        <v>10.793770336920712</v>
      </c>
    </row>
    <row r="245" spans="1:11" ht="12.75" x14ac:dyDescent="0.2">
      <c r="A245" s="322">
        <v>2</v>
      </c>
      <c r="B245" s="323">
        <v>3</v>
      </c>
      <c r="C245" s="323">
        <v>9</v>
      </c>
      <c r="D245" s="323">
        <v>3</v>
      </c>
      <c r="E245" s="323" t="s">
        <v>184</v>
      </c>
      <c r="F245" s="324" t="s">
        <v>999</v>
      </c>
      <c r="G245" s="325">
        <f>+PPNE1!N245</f>
        <v>34204734.129999995</v>
      </c>
      <c r="H245" s="325">
        <v>0</v>
      </c>
      <c r="I245" s="325"/>
      <c r="J245" s="302">
        <f>SUBTOTAL(9,G245:I245)</f>
        <v>34204734.129999995</v>
      </c>
      <c r="K245" s="304">
        <f>IFERROR(J245/$J$18*100,"0.00")</f>
        <v>10.793770336920712</v>
      </c>
    </row>
    <row r="246" spans="1:11" ht="12.75" x14ac:dyDescent="0.2">
      <c r="A246" s="318">
        <v>2</v>
      </c>
      <c r="B246" s="319">
        <v>3</v>
      </c>
      <c r="C246" s="319">
        <v>9</v>
      </c>
      <c r="D246" s="319">
        <v>5</v>
      </c>
      <c r="E246" s="319"/>
      <c r="F246" s="331" t="s">
        <v>155</v>
      </c>
      <c r="G246" s="333">
        <f>+G247</f>
        <v>0</v>
      </c>
      <c r="H246" s="333">
        <f>+H247</f>
        <v>4601627.2</v>
      </c>
      <c r="I246" s="333">
        <f>+I247</f>
        <v>0</v>
      </c>
      <c r="J246" s="333">
        <f>+J247</f>
        <v>4601627.2</v>
      </c>
      <c r="K246" s="43">
        <f>+K247</f>
        <v>1.4521062196874186</v>
      </c>
    </row>
    <row r="247" spans="1:11" ht="12.75" x14ac:dyDescent="0.2">
      <c r="A247" s="322">
        <v>2</v>
      </c>
      <c r="B247" s="323">
        <v>3</v>
      </c>
      <c r="C247" s="323">
        <v>9</v>
      </c>
      <c r="D247" s="323">
        <v>5</v>
      </c>
      <c r="E247" s="323" t="s">
        <v>184</v>
      </c>
      <c r="F247" s="324" t="s">
        <v>155</v>
      </c>
      <c r="G247" s="332">
        <v>0</v>
      </c>
      <c r="H247" s="325">
        <f>+PPNE1!N247</f>
        <v>4601627.2</v>
      </c>
      <c r="I247" s="332"/>
      <c r="J247" s="302">
        <f>SUBTOTAL(9,G247:I247)</f>
        <v>4601627.2</v>
      </c>
      <c r="K247" s="304">
        <f>IFERROR(J247/$J$18*100,"0.00")</f>
        <v>1.4521062196874186</v>
      </c>
    </row>
    <row r="248" spans="1:11" ht="12.75" x14ac:dyDescent="0.2">
      <c r="A248" s="318">
        <v>2</v>
      </c>
      <c r="B248" s="319">
        <v>3</v>
      </c>
      <c r="C248" s="319">
        <v>9</v>
      </c>
      <c r="D248" s="319">
        <v>6</v>
      </c>
      <c r="E248" s="319"/>
      <c r="F248" s="331" t="s">
        <v>156</v>
      </c>
      <c r="G248" s="333">
        <f>+G249</f>
        <v>0</v>
      </c>
      <c r="H248" s="333">
        <f>+H249</f>
        <v>2901967.44</v>
      </c>
      <c r="I248" s="333">
        <f>+I249</f>
        <v>0</v>
      </c>
      <c r="J248" s="333">
        <f>+J249</f>
        <v>2901967.44</v>
      </c>
      <c r="K248" s="43">
        <f>+K249</f>
        <v>0.91575540255724641</v>
      </c>
    </row>
    <row r="249" spans="1:11" ht="12.75" x14ac:dyDescent="0.2">
      <c r="A249" s="322">
        <v>2</v>
      </c>
      <c r="B249" s="323">
        <v>3</v>
      </c>
      <c r="C249" s="323">
        <v>9</v>
      </c>
      <c r="D249" s="323">
        <v>6</v>
      </c>
      <c r="E249" s="323" t="s">
        <v>184</v>
      </c>
      <c r="F249" s="324" t="s">
        <v>156</v>
      </c>
      <c r="G249" s="325">
        <v>0</v>
      </c>
      <c r="H249" s="325">
        <f>+PPNE1!N249</f>
        <v>2901967.44</v>
      </c>
      <c r="I249" s="325"/>
      <c r="J249" s="302">
        <f>SUBTOTAL(9,G249:I249)</f>
        <v>2901967.44</v>
      </c>
      <c r="K249" s="304">
        <f>IFERROR(J249/$J$18*100,"0.00")</f>
        <v>0.91575540255724641</v>
      </c>
    </row>
    <row r="250" spans="1:11" ht="12.75" x14ac:dyDescent="0.2">
      <c r="A250" s="318">
        <v>2</v>
      </c>
      <c r="B250" s="319">
        <v>3</v>
      </c>
      <c r="C250" s="319">
        <v>9</v>
      </c>
      <c r="D250" s="319">
        <v>8</v>
      </c>
      <c r="E250" s="319"/>
      <c r="F250" s="331" t="s">
        <v>1000</v>
      </c>
      <c r="G250" s="333">
        <f>+G251</f>
        <v>0</v>
      </c>
      <c r="H250" s="333">
        <f>+H251</f>
        <v>0</v>
      </c>
      <c r="I250" s="333">
        <f>+I251</f>
        <v>0</v>
      </c>
      <c r="J250" s="333">
        <f>+J251</f>
        <v>0</v>
      </c>
      <c r="K250" s="43">
        <f>+K251</f>
        <v>0</v>
      </c>
    </row>
    <row r="251" spans="1:11" ht="12.75" x14ac:dyDescent="0.2">
      <c r="A251" s="322">
        <v>2</v>
      </c>
      <c r="B251" s="323">
        <v>3</v>
      </c>
      <c r="C251" s="323">
        <v>9</v>
      </c>
      <c r="D251" s="323">
        <v>8</v>
      </c>
      <c r="E251" s="323" t="s">
        <v>184</v>
      </c>
      <c r="F251" s="324" t="s">
        <v>1000</v>
      </c>
      <c r="G251" s="332"/>
      <c r="H251" s="332"/>
      <c r="I251" s="332"/>
      <c r="J251" s="302">
        <f>SUBTOTAL(9,G251:I251)</f>
        <v>0</v>
      </c>
      <c r="K251" s="304">
        <f>IFERROR(J251/$J$18*100,"0.00")</f>
        <v>0</v>
      </c>
    </row>
    <row r="252" spans="1:11" ht="12.75" x14ac:dyDescent="0.2">
      <c r="A252" s="318">
        <v>2</v>
      </c>
      <c r="B252" s="319">
        <v>3</v>
      </c>
      <c r="C252" s="319">
        <v>9</v>
      </c>
      <c r="D252" s="319">
        <v>9</v>
      </c>
      <c r="E252" s="319"/>
      <c r="F252" s="331" t="s">
        <v>1001</v>
      </c>
      <c r="G252" s="333">
        <f>+G253</f>
        <v>0</v>
      </c>
      <c r="H252" s="333">
        <f>+H253</f>
        <v>0</v>
      </c>
      <c r="I252" s="333">
        <f>+I253</f>
        <v>0</v>
      </c>
      <c r="J252" s="333">
        <f>+J253</f>
        <v>0</v>
      </c>
      <c r="K252" s="43">
        <f>+K253</f>
        <v>0</v>
      </c>
    </row>
    <row r="253" spans="1:11" ht="12.75" x14ac:dyDescent="0.2">
      <c r="A253" s="322">
        <v>2</v>
      </c>
      <c r="B253" s="323">
        <v>3</v>
      </c>
      <c r="C253" s="323">
        <v>9</v>
      </c>
      <c r="D253" s="323">
        <v>9</v>
      </c>
      <c r="E253" s="323" t="s">
        <v>184</v>
      </c>
      <c r="F253" s="324" t="s">
        <v>1001</v>
      </c>
      <c r="G253" s="325"/>
      <c r="H253" s="325"/>
      <c r="I253" s="325"/>
      <c r="J253" s="302">
        <f>SUBTOTAL(9,G253:I253)</f>
        <v>0</v>
      </c>
      <c r="K253" s="304">
        <f>IFERROR(J253/$J$18*100,"0.00")</f>
        <v>0</v>
      </c>
    </row>
    <row r="254" spans="1:11" ht="12.75" x14ac:dyDescent="0.2">
      <c r="A254" s="310">
        <v>2</v>
      </c>
      <c r="B254" s="311">
        <v>4</v>
      </c>
      <c r="C254" s="311"/>
      <c r="D254" s="311"/>
      <c r="E254" s="311"/>
      <c r="F254" s="312" t="s">
        <v>230</v>
      </c>
      <c r="G254" s="313">
        <f>+G262+G265</f>
        <v>0</v>
      </c>
      <c r="H254" s="313">
        <f>+H262+H265</f>
        <v>0</v>
      </c>
      <c r="I254" s="313">
        <f>+I262+I265</f>
        <v>0</v>
      </c>
      <c r="J254" s="313">
        <f>+J262+J265</f>
        <v>0</v>
      </c>
      <c r="K254" s="313">
        <f>+K262+K265</f>
        <v>0</v>
      </c>
    </row>
    <row r="255" spans="1:11" ht="12.75" x14ac:dyDescent="0.2">
      <c r="A255" s="318">
        <v>2</v>
      </c>
      <c r="B255" s="319">
        <v>4</v>
      </c>
      <c r="C255" s="319">
        <v>1</v>
      </c>
      <c r="D255" s="319">
        <v>2</v>
      </c>
      <c r="E255" s="319"/>
      <c r="F255" s="331" t="s">
        <v>232</v>
      </c>
      <c r="G255" s="333">
        <f>+G256+G257</f>
        <v>0</v>
      </c>
      <c r="H255" s="333">
        <f>+H256+H257</f>
        <v>0</v>
      </c>
      <c r="I255" s="333">
        <f>+I256+I257</f>
        <v>0</v>
      </c>
      <c r="J255" s="333">
        <f>+J256+J257</f>
        <v>0</v>
      </c>
      <c r="K255" s="43">
        <f>+K256+K257</f>
        <v>0</v>
      </c>
    </row>
    <row r="256" spans="1:11" ht="12.75" x14ac:dyDescent="0.2">
      <c r="A256" s="322">
        <v>2</v>
      </c>
      <c r="B256" s="323">
        <v>4</v>
      </c>
      <c r="C256" s="323">
        <v>1</v>
      </c>
      <c r="D256" s="323">
        <v>2</v>
      </c>
      <c r="E256" s="323" t="s">
        <v>184</v>
      </c>
      <c r="F256" s="326" t="s">
        <v>233</v>
      </c>
      <c r="G256" s="325"/>
      <c r="H256" s="325"/>
      <c r="I256" s="325"/>
      <c r="J256" s="302">
        <f>SUBTOTAL(9,G256:I256)</f>
        <v>0</v>
      </c>
      <c r="K256" s="304">
        <f>IFERROR(J256/$J$18*100,"0.00")</f>
        <v>0</v>
      </c>
    </row>
    <row r="257" spans="1:11" ht="12.75" x14ac:dyDescent="0.2">
      <c r="A257" s="322">
        <v>2</v>
      </c>
      <c r="B257" s="323">
        <v>4</v>
      </c>
      <c r="C257" s="323">
        <v>1</v>
      </c>
      <c r="D257" s="323">
        <v>2</v>
      </c>
      <c r="E257" s="323" t="s">
        <v>185</v>
      </c>
      <c r="F257" s="326" t="s">
        <v>234</v>
      </c>
      <c r="G257" s="325"/>
      <c r="H257" s="325"/>
      <c r="I257" s="325"/>
      <c r="J257" s="302">
        <f>SUBTOTAL(9,G257:I257)</f>
        <v>0</v>
      </c>
      <c r="K257" s="304">
        <f>IFERROR(J257/$J$18*100,"0.00")</f>
        <v>0</v>
      </c>
    </row>
    <row r="258" spans="1:11" ht="12.75" x14ac:dyDescent="0.2">
      <c r="A258" s="318">
        <v>2</v>
      </c>
      <c r="B258" s="319">
        <v>4</v>
      </c>
      <c r="C258" s="319">
        <v>1</v>
      </c>
      <c r="D258" s="319">
        <v>5</v>
      </c>
      <c r="E258" s="319"/>
      <c r="F258" s="320" t="s">
        <v>235</v>
      </c>
      <c r="G258" s="321">
        <f>+G259</f>
        <v>0</v>
      </c>
      <c r="H258" s="321">
        <f>+H259</f>
        <v>0</v>
      </c>
      <c r="I258" s="321">
        <f>+I259</f>
        <v>0</v>
      </c>
      <c r="J258" s="321">
        <f>+J259</f>
        <v>0</v>
      </c>
      <c r="K258" s="43">
        <f>+K259</f>
        <v>0</v>
      </c>
    </row>
    <row r="259" spans="1:11" ht="12.75" x14ac:dyDescent="0.2">
      <c r="A259" s="322">
        <v>2</v>
      </c>
      <c r="B259" s="323">
        <v>4</v>
      </c>
      <c r="C259" s="323">
        <v>1</v>
      </c>
      <c r="D259" s="323">
        <v>5</v>
      </c>
      <c r="E259" s="323" t="s">
        <v>184</v>
      </c>
      <c r="F259" s="326" t="s">
        <v>235</v>
      </c>
      <c r="G259" s="332"/>
      <c r="H259" s="332"/>
      <c r="I259" s="332"/>
      <c r="J259" s="302">
        <f>SUBTOTAL(9,G259:I259)</f>
        <v>0</v>
      </c>
      <c r="K259" s="304">
        <f>IFERROR(J259/$J$18*100,"0.00")</f>
        <v>0</v>
      </c>
    </row>
    <row r="260" spans="1:11" ht="12.75" x14ac:dyDescent="0.2">
      <c r="A260" s="318">
        <v>2</v>
      </c>
      <c r="B260" s="319">
        <v>4</v>
      </c>
      <c r="C260" s="319">
        <v>1</v>
      </c>
      <c r="D260" s="319">
        <v>6</v>
      </c>
      <c r="E260" s="323"/>
      <c r="F260" s="320" t="s">
        <v>236</v>
      </c>
      <c r="G260" s="333">
        <f>+G261</f>
        <v>0</v>
      </c>
      <c r="H260" s="333">
        <f>+H261</f>
        <v>0</v>
      </c>
      <c r="I260" s="333">
        <f>+I261</f>
        <v>0</v>
      </c>
      <c r="J260" s="333">
        <f>+J261</f>
        <v>0</v>
      </c>
      <c r="K260" s="43">
        <f>+K261</f>
        <v>0</v>
      </c>
    </row>
    <row r="261" spans="1:11" ht="12.75" x14ac:dyDescent="0.2">
      <c r="A261" s="322">
        <v>2</v>
      </c>
      <c r="B261" s="323">
        <v>4</v>
      </c>
      <c r="C261" s="323">
        <v>1</v>
      </c>
      <c r="D261" s="323">
        <v>6</v>
      </c>
      <c r="E261" s="323" t="s">
        <v>184</v>
      </c>
      <c r="F261" s="326" t="s">
        <v>237</v>
      </c>
      <c r="G261" s="332"/>
      <c r="H261" s="332"/>
      <c r="I261" s="332"/>
      <c r="J261" s="302">
        <f>SUBTOTAL(9,G261:I261)</f>
        <v>0</v>
      </c>
      <c r="K261" s="304">
        <f>IFERROR(J261/$J$18*100,"0.00")</f>
        <v>0</v>
      </c>
    </row>
    <row r="262" spans="1:11" ht="12.75" x14ac:dyDescent="0.2">
      <c r="A262" s="314">
        <v>2</v>
      </c>
      <c r="B262" s="315">
        <v>4</v>
      </c>
      <c r="C262" s="315">
        <v>4</v>
      </c>
      <c r="D262" s="315"/>
      <c r="E262" s="315"/>
      <c r="F262" s="316" t="s">
        <v>1002</v>
      </c>
      <c r="G262" s="317">
        <f t="shared" ref="G262:K263" si="40">+G263</f>
        <v>0</v>
      </c>
      <c r="H262" s="317">
        <f t="shared" si="40"/>
        <v>0</v>
      </c>
      <c r="I262" s="317">
        <f t="shared" si="40"/>
        <v>0</v>
      </c>
      <c r="J262" s="317">
        <f t="shared" si="40"/>
        <v>0</v>
      </c>
      <c r="K262" s="338">
        <f t="shared" si="40"/>
        <v>0</v>
      </c>
    </row>
    <row r="263" spans="1:11" ht="12.75" x14ac:dyDescent="0.2">
      <c r="A263" s="336">
        <v>2</v>
      </c>
      <c r="B263" s="319">
        <v>4</v>
      </c>
      <c r="C263" s="319">
        <v>4</v>
      </c>
      <c r="D263" s="319">
        <v>1</v>
      </c>
      <c r="E263" s="319"/>
      <c r="F263" s="320" t="s">
        <v>1003</v>
      </c>
      <c r="G263" s="333">
        <f t="shared" si="40"/>
        <v>0</v>
      </c>
      <c r="H263" s="333">
        <f t="shared" si="40"/>
        <v>0</v>
      </c>
      <c r="I263" s="333">
        <f t="shared" si="40"/>
        <v>0</v>
      </c>
      <c r="J263" s="333">
        <f t="shared" si="40"/>
        <v>0</v>
      </c>
      <c r="K263" s="43">
        <f t="shared" si="40"/>
        <v>0</v>
      </c>
    </row>
    <row r="264" spans="1:11" ht="22.5" x14ac:dyDescent="0.2">
      <c r="A264" s="337">
        <v>2</v>
      </c>
      <c r="B264" s="323">
        <v>4</v>
      </c>
      <c r="C264" s="323">
        <v>4</v>
      </c>
      <c r="D264" s="323">
        <v>1</v>
      </c>
      <c r="E264" s="323" t="s">
        <v>186</v>
      </c>
      <c r="F264" s="326" t="s">
        <v>1004</v>
      </c>
      <c r="G264" s="325"/>
      <c r="H264" s="17"/>
      <c r="I264" s="17"/>
      <c r="J264" s="302">
        <f>SUBTOTAL(9,G264:I264)</f>
        <v>0</v>
      </c>
      <c r="K264" s="304">
        <f>IFERROR(J264/$J$18*100,"0.00")</f>
        <v>0</v>
      </c>
    </row>
    <row r="265" spans="1:11" ht="12.75" x14ac:dyDescent="0.2">
      <c r="A265" s="314">
        <v>2</v>
      </c>
      <c r="B265" s="315">
        <v>4</v>
      </c>
      <c r="C265" s="315">
        <v>9</v>
      </c>
      <c r="D265" s="315"/>
      <c r="E265" s="315"/>
      <c r="F265" s="316" t="s">
        <v>238</v>
      </c>
      <c r="G265" s="317">
        <f>+G266+G268</f>
        <v>0</v>
      </c>
      <c r="H265" s="317">
        <f>+H266+H268</f>
        <v>0</v>
      </c>
      <c r="I265" s="317">
        <f>+I266+I268</f>
        <v>0</v>
      </c>
      <c r="J265" s="317">
        <f>+J266+J268</f>
        <v>0</v>
      </c>
      <c r="K265" s="317">
        <f>+K266+K268</f>
        <v>0</v>
      </c>
    </row>
    <row r="266" spans="1:11" ht="12.75" x14ac:dyDescent="0.2">
      <c r="A266" s="318">
        <v>2</v>
      </c>
      <c r="B266" s="319">
        <v>4</v>
      </c>
      <c r="C266" s="319">
        <v>9</v>
      </c>
      <c r="D266" s="319">
        <v>1</v>
      </c>
      <c r="E266" s="319"/>
      <c r="F266" s="320" t="s">
        <v>238</v>
      </c>
      <c r="G266" s="333">
        <f>+G267</f>
        <v>0</v>
      </c>
      <c r="H266" s="333">
        <f>+H267</f>
        <v>0</v>
      </c>
      <c r="I266" s="333">
        <f>+I267</f>
        <v>0</v>
      </c>
      <c r="J266" s="333">
        <f>+J267</f>
        <v>0</v>
      </c>
      <c r="K266" s="43">
        <f>+K267</f>
        <v>0</v>
      </c>
    </row>
    <row r="267" spans="1:11" ht="12.75" x14ac:dyDescent="0.2">
      <c r="A267" s="322">
        <v>2</v>
      </c>
      <c r="B267" s="323">
        <v>4</v>
      </c>
      <c r="C267" s="323">
        <v>9</v>
      </c>
      <c r="D267" s="323">
        <v>1</v>
      </c>
      <c r="E267" s="323" t="s">
        <v>184</v>
      </c>
      <c r="F267" s="326" t="s">
        <v>238</v>
      </c>
      <c r="G267" s="332"/>
      <c r="H267" s="332"/>
      <c r="I267" s="332"/>
      <c r="J267" s="389"/>
      <c r="K267" s="304">
        <f>IFERROR(J267/$J$18*100,"0.00")</f>
        <v>0</v>
      </c>
    </row>
    <row r="268" spans="1:11" ht="12.75" x14ac:dyDescent="0.2">
      <c r="A268" s="318">
        <v>2</v>
      </c>
      <c r="B268" s="319">
        <v>4</v>
      </c>
      <c r="C268" s="319">
        <v>9</v>
      </c>
      <c r="D268" s="319">
        <v>4</v>
      </c>
      <c r="E268" s="319"/>
      <c r="F268" s="320" t="s">
        <v>239</v>
      </c>
      <c r="G268" s="333">
        <f>+G269</f>
        <v>0</v>
      </c>
      <c r="H268" s="333">
        <f>+H269</f>
        <v>0</v>
      </c>
      <c r="I268" s="333">
        <f>+I269</f>
        <v>0</v>
      </c>
      <c r="J268" s="333">
        <f>+J269</f>
        <v>0</v>
      </c>
      <c r="K268" s="43">
        <f>+K269</f>
        <v>0</v>
      </c>
    </row>
    <row r="269" spans="1:11" ht="12.75" x14ac:dyDescent="0.2">
      <c r="A269" s="322">
        <v>2</v>
      </c>
      <c r="B269" s="323">
        <v>4</v>
      </c>
      <c r="C269" s="323">
        <v>9</v>
      </c>
      <c r="D269" s="323">
        <v>4</v>
      </c>
      <c r="E269" s="323" t="s">
        <v>184</v>
      </c>
      <c r="F269" s="326" t="s">
        <v>239</v>
      </c>
      <c r="G269" s="332"/>
      <c r="H269" s="332"/>
      <c r="I269" s="332"/>
      <c r="J269" s="339"/>
      <c r="K269" s="304">
        <f>IFERROR(J269/$J$18*100,"0.00")</f>
        <v>0</v>
      </c>
    </row>
    <row r="270" spans="1:11" ht="12.75" x14ac:dyDescent="0.2">
      <c r="A270" s="310">
        <v>2</v>
      </c>
      <c r="B270" s="311">
        <v>6</v>
      </c>
      <c r="C270" s="311"/>
      <c r="D270" s="311"/>
      <c r="E270" s="311"/>
      <c r="F270" s="312" t="s">
        <v>158</v>
      </c>
      <c r="G270" s="313">
        <f>+G271+G282+G289+G294+G301+G310+G313</f>
        <v>11597220.93</v>
      </c>
      <c r="H270" s="313">
        <f>+H271+H282+H289+H294+H301+H310+H313</f>
        <v>0</v>
      </c>
      <c r="I270" s="313">
        <f>+I271+I282+I289+I294+I301+I310+I313</f>
        <v>0</v>
      </c>
      <c r="J270" s="313">
        <f>+J271+J282+J289+J294+J301+J310+J313</f>
        <v>11597220.93</v>
      </c>
      <c r="K270" s="313">
        <f>+K271+K282+K289+K294+K301+K310+K313</f>
        <v>3.6596612266943547</v>
      </c>
    </row>
    <row r="271" spans="1:11" ht="12.75" x14ac:dyDescent="0.2">
      <c r="A271" s="314">
        <v>2</v>
      </c>
      <c r="B271" s="315">
        <v>6</v>
      </c>
      <c r="C271" s="315">
        <v>1</v>
      </c>
      <c r="D271" s="315"/>
      <c r="E271" s="315"/>
      <c r="F271" s="316" t="s">
        <v>159</v>
      </c>
      <c r="G271" s="317">
        <f>+G272+G274+G276+G278+G280</f>
        <v>6300297.3300000001</v>
      </c>
      <c r="H271" s="317">
        <f>+H272+H274+H276+H278+H280</f>
        <v>0</v>
      </c>
      <c r="I271" s="317">
        <f>+I272+I274+I276+I278+I280</f>
        <v>0</v>
      </c>
      <c r="J271" s="317">
        <f>+J272+J274+J276+J278+J280</f>
        <v>6300297.3300000001</v>
      </c>
      <c r="K271" s="317">
        <f>+K272+K274+K276+K278+K280</f>
        <v>1.9881447455745733</v>
      </c>
    </row>
    <row r="272" spans="1:11" ht="12.75" x14ac:dyDescent="0.2">
      <c r="A272" s="318">
        <v>2</v>
      </c>
      <c r="B272" s="319">
        <v>6</v>
      </c>
      <c r="C272" s="319">
        <v>1</v>
      </c>
      <c r="D272" s="319">
        <v>1</v>
      </c>
      <c r="E272" s="319"/>
      <c r="F272" s="331" t="s">
        <v>1005</v>
      </c>
      <c r="G272" s="333">
        <f>+G273</f>
        <v>6300297.3300000001</v>
      </c>
      <c r="H272" s="333">
        <f>+H273</f>
        <v>0</v>
      </c>
      <c r="I272" s="333">
        <f>+I273</f>
        <v>0</v>
      </c>
      <c r="J272" s="333">
        <f>+J273</f>
        <v>6300297.3300000001</v>
      </c>
      <c r="K272" s="43">
        <f>+K273</f>
        <v>1.9881447455745733</v>
      </c>
    </row>
    <row r="273" spans="1:12" ht="12.75" x14ac:dyDescent="0.2">
      <c r="A273" s="322">
        <v>2</v>
      </c>
      <c r="B273" s="323">
        <v>6</v>
      </c>
      <c r="C273" s="323">
        <v>1</v>
      </c>
      <c r="D273" s="323">
        <v>1</v>
      </c>
      <c r="E273" s="323" t="s">
        <v>184</v>
      </c>
      <c r="F273" s="324" t="s">
        <v>1005</v>
      </c>
      <c r="G273" s="394">
        <f>+PPNE1!N274</f>
        <v>6300297.3300000001</v>
      </c>
      <c r="H273" s="17">
        <v>0</v>
      </c>
      <c r="I273" s="17"/>
      <c r="J273" s="302">
        <f>SUBTOTAL(9,G273:I273)</f>
        <v>6300297.3300000001</v>
      </c>
      <c r="K273" s="304">
        <f>IFERROR(J273/$J$18*100,"0.00")</f>
        <v>1.9881447455745733</v>
      </c>
    </row>
    <row r="274" spans="1:12" ht="12.75" x14ac:dyDescent="0.2">
      <c r="A274" s="318">
        <v>2</v>
      </c>
      <c r="B274" s="319">
        <v>6</v>
      </c>
      <c r="C274" s="319">
        <v>1</v>
      </c>
      <c r="D274" s="319">
        <v>2</v>
      </c>
      <c r="E274" s="319"/>
      <c r="F274" s="331" t="s">
        <v>522</v>
      </c>
      <c r="G274" s="333">
        <f>+G275</f>
        <v>0</v>
      </c>
      <c r="H274" s="333">
        <f>+H275</f>
        <v>0</v>
      </c>
      <c r="I274" s="333">
        <f>+I275</f>
        <v>0</v>
      </c>
      <c r="J274" s="333">
        <f>+J275</f>
        <v>0</v>
      </c>
      <c r="K274" s="43">
        <f>+K275</f>
        <v>0</v>
      </c>
    </row>
    <row r="275" spans="1:12" ht="12.75" x14ac:dyDescent="0.2">
      <c r="A275" s="322">
        <v>2</v>
      </c>
      <c r="B275" s="323">
        <v>6</v>
      </c>
      <c r="C275" s="323">
        <v>1</v>
      </c>
      <c r="D275" s="323">
        <v>2</v>
      </c>
      <c r="E275" s="323" t="s">
        <v>184</v>
      </c>
      <c r="F275" s="326" t="s">
        <v>522</v>
      </c>
      <c r="G275" s="332"/>
      <c r="H275" s="18"/>
      <c r="I275" s="18"/>
      <c r="J275" s="302">
        <f>SUBTOTAL(9,G275:I275)</f>
        <v>0</v>
      </c>
      <c r="K275" s="304">
        <f>IFERROR(J275/$J$18*100,"0.00")</f>
        <v>0</v>
      </c>
    </row>
    <row r="276" spans="1:12" ht="12.75" x14ac:dyDescent="0.2">
      <c r="A276" s="318">
        <v>2</v>
      </c>
      <c r="B276" s="319">
        <v>6</v>
      </c>
      <c r="C276" s="319">
        <v>1</v>
      </c>
      <c r="D276" s="319">
        <v>3</v>
      </c>
      <c r="E276" s="319"/>
      <c r="F276" s="320" t="s">
        <v>1006</v>
      </c>
      <c r="G276" s="333">
        <f>+G277</f>
        <v>0</v>
      </c>
      <c r="H276" s="333">
        <f>+H277</f>
        <v>0</v>
      </c>
      <c r="I276" s="333">
        <f>+I277</f>
        <v>0</v>
      </c>
      <c r="J276" s="333">
        <f>+J277</f>
        <v>0</v>
      </c>
      <c r="K276" s="43">
        <f>+K277</f>
        <v>0</v>
      </c>
    </row>
    <row r="277" spans="1:12" ht="12.75" x14ac:dyDescent="0.2">
      <c r="A277" s="322">
        <v>2</v>
      </c>
      <c r="B277" s="323">
        <v>6</v>
      </c>
      <c r="C277" s="323">
        <v>1</v>
      </c>
      <c r="D277" s="323">
        <v>3</v>
      </c>
      <c r="E277" s="323" t="s">
        <v>184</v>
      </c>
      <c r="F277" s="326" t="s">
        <v>1006</v>
      </c>
      <c r="G277" s="332"/>
      <c r="H277" s="17"/>
      <c r="I277" s="17"/>
      <c r="J277" s="302">
        <f>SUBTOTAL(9,G277:I277)</f>
        <v>0</v>
      </c>
      <c r="K277" s="304">
        <f>IFERROR(J277/$J$18*100,"0.00")</f>
        <v>0</v>
      </c>
    </row>
    <row r="278" spans="1:12" ht="12.75" x14ac:dyDescent="0.2">
      <c r="A278" s="318">
        <v>2</v>
      </c>
      <c r="B278" s="319">
        <v>6</v>
      </c>
      <c r="C278" s="319">
        <v>1</v>
      </c>
      <c r="D278" s="319">
        <v>4</v>
      </c>
      <c r="E278" s="319"/>
      <c r="F278" s="331" t="s">
        <v>240</v>
      </c>
      <c r="G278" s="333">
        <f>+G279</f>
        <v>0</v>
      </c>
      <c r="H278" s="333">
        <f>+H279</f>
        <v>0</v>
      </c>
      <c r="I278" s="333">
        <f>+I279</f>
        <v>0</v>
      </c>
      <c r="J278" s="333">
        <f>+J279</f>
        <v>0</v>
      </c>
      <c r="K278" s="43">
        <f>+K279</f>
        <v>0</v>
      </c>
    </row>
    <row r="279" spans="1:12" ht="12.75" x14ac:dyDescent="0.2">
      <c r="A279" s="322">
        <v>2</v>
      </c>
      <c r="B279" s="323">
        <v>6</v>
      </c>
      <c r="C279" s="323">
        <v>1</v>
      </c>
      <c r="D279" s="323">
        <v>4</v>
      </c>
      <c r="E279" s="323" t="s">
        <v>184</v>
      </c>
      <c r="F279" s="326" t="s">
        <v>240</v>
      </c>
      <c r="G279" s="332"/>
      <c r="H279" s="18"/>
      <c r="I279" s="18"/>
      <c r="J279" s="302">
        <f>SUBTOTAL(9,G279:I279)</f>
        <v>0</v>
      </c>
      <c r="K279" s="304">
        <f>IFERROR(J279/$J$18*100,"0.00")</f>
        <v>0</v>
      </c>
    </row>
    <row r="280" spans="1:12" ht="12.75" x14ac:dyDescent="0.2">
      <c r="A280" s="318">
        <v>2</v>
      </c>
      <c r="B280" s="319">
        <v>6</v>
      </c>
      <c r="C280" s="319">
        <v>1</v>
      </c>
      <c r="D280" s="319">
        <v>9</v>
      </c>
      <c r="E280" s="319"/>
      <c r="F280" s="331" t="s">
        <v>161</v>
      </c>
      <c r="G280" s="333">
        <f>+G281</f>
        <v>0</v>
      </c>
      <c r="H280" s="333">
        <f>+H281</f>
        <v>0</v>
      </c>
      <c r="I280" s="333">
        <f>+I281</f>
        <v>0</v>
      </c>
      <c r="J280" s="333">
        <f>+J281</f>
        <v>0</v>
      </c>
      <c r="K280" s="43">
        <f>+K281</f>
        <v>0</v>
      </c>
    </row>
    <row r="281" spans="1:12" ht="12.75" x14ac:dyDescent="0.2">
      <c r="A281" s="322">
        <v>2</v>
      </c>
      <c r="B281" s="323">
        <v>6</v>
      </c>
      <c r="C281" s="323">
        <v>1</v>
      </c>
      <c r="D281" s="323">
        <v>9</v>
      </c>
      <c r="E281" s="323" t="s">
        <v>184</v>
      </c>
      <c r="F281" s="326" t="s">
        <v>161</v>
      </c>
      <c r="G281" s="332"/>
      <c r="H281" s="17"/>
      <c r="I281" s="17"/>
      <c r="J281" s="302">
        <f>SUBTOTAL(9,G281:I281)</f>
        <v>0</v>
      </c>
      <c r="K281" s="304">
        <f>IFERROR(J281/$J$18*100,"0.00")</f>
        <v>0</v>
      </c>
    </row>
    <row r="282" spans="1:12" ht="12.75" x14ac:dyDescent="0.2">
      <c r="A282" s="314">
        <v>2</v>
      </c>
      <c r="B282" s="315">
        <v>6</v>
      </c>
      <c r="C282" s="315">
        <v>2</v>
      </c>
      <c r="D282" s="315"/>
      <c r="E282" s="315"/>
      <c r="F282" s="316" t="s">
        <v>1007</v>
      </c>
      <c r="G282" s="317">
        <f>+G283+G285+G287</f>
        <v>1385082</v>
      </c>
      <c r="H282" s="317">
        <f>+H283+H285+H287</f>
        <v>0</v>
      </c>
      <c r="I282" s="317">
        <f>+I283+I285+I287</f>
        <v>0</v>
      </c>
      <c r="J282" s="317">
        <f>+J283+J285+J287</f>
        <v>1385082</v>
      </c>
      <c r="K282" s="317">
        <f>+K283+K285+K287</f>
        <v>0.43708151476875157</v>
      </c>
    </row>
    <row r="283" spans="1:12" ht="12.75" x14ac:dyDescent="0.2">
      <c r="A283" s="318">
        <v>2</v>
      </c>
      <c r="B283" s="319">
        <v>6</v>
      </c>
      <c r="C283" s="319">
        <v>2</v>
      </c>
      <c r="D283" s="319">
        <v>1</v>
      </c>
      <c r="E283" s="319"/>
      <c r="F283" s="331" t="s">
        <v>241</v>
      </c>
      <c r="G283" s="333">
        <f>+G284</f>
        <v>0</v>
      </c>
      <c r="H283" s="333">
        <f>+H284</f>
        <v>0</v>
      </c>
      <c r="I283" s="333">
        <f>+I284</f>
        <v>0</v>
      </c>
      <c r="J283" s="333">
        <f>+J284</f>
        <v>0</v>
      </c>
      <c r="K283" s="43">
        <f>+K284</f>
        <v>0</v>
      </c>
    </row>
    <row r="284" spans="1:12" ht="12.75" x14ac:dyDescent="0.2">
      <c r="A284" s="322">
        <v>2</v>
      </c>
      <c r="B284" s="323">
        <v>6</v>
      </c>
      <c r="C284" s="323">
        <v>2</v>
      </c>
      <c r="D284" s="323">
        <v>1</v>
      </c>
      <c r="E284" s="323" t="s">
        <v>184</v>
      </c>
      <c r="F284" s="326" t="s">
        <v>241</v>
      </c>
      <c r="G284" s="332"/>
      <c r="H284" s="17"/>
      <c r="I284" s="17"/>
      <c r="J284" s="302">
        <f>SUBTOTAL(9,G284:I284)</f>
        <v>0</v>
      </c>
      <c r="K284" s="304">
        <f>IFERROR(J284/$J$18*100,"0.00")</f>
        <v>0</v>
      </c>
    </row>
    <row r="285" spans="1:12" ht="12.75" x14ac:dyDescent="0.2">
      <c r="A285" s="318">
        <v>2</v>
      </c>
      <c r="B285" s="319">
        <v>6</v>
      </c>
      <c r="C285" s="319">
        <v>2</v>
      </c>
      <c r="D285" s="319">
        <v>3</v>
      </c>
      <c r="E285" s="319"/>
      <c r="F285" s="331" t="s">
        <v>162</v>
      </c>
      <c r="G285" s="333">
        <f>+G286</f>
        <v>680082</v>
      </c>
      <c r="H285" s="333">
        <f>+H286</f>
        <v>0</v>
      </c>
      <c r="I285" s="333">
        <f>+I286</f>
        <v>0</v>
      </c>
      <c r="J285" s="333">
        <f>+J286</f>
        <v>680082</v>
      </c>
      <c r="K285" s="43">
        <f>+K286</f>
        <v>0.21460915001924949</v>
      </c>
    </row>
    <row r="286" spans="1:12" ht="12.75" x14ac:dyDescent="0.2">
      <c r="A286" s="322">
        <v>2</v>
      </c>
      <c r="B286" s="323">
        <v>6</v>
      </c>
      <c r="C286" s="323">
        <v>2</v>
      </c>
      <c r="D286" s="323">
        <v>3</v>
      </c>
      <c r="E286" s="323" t="s">
        <v>184</v>
      </c>
      <c r="F286" s="326" t="s">
        <v>162</v>
      </c>
      <c r="G286" s="325">
        <f>+PPNE1!N288</f>
        <v>680082</v>
      </c>
      <c r="H286" s="18"/>
      <c r="I286" s="18"/>
      <c r="J286" s="302">
        <f>SUBTOTAL(9,G286:I286)</f>
        <v>680082</v>
      </c>
      <c r="K286" s="304">
        <f>IFERROR(J286/$J$18*100,"0.00")</f>
        <v>0.21460915001924949</v>
      </c>
      <c r="L286" s="1"/>
    </row>
    <row r="287" spans="1:12" ht="12.75" x14ac:dyDescent="0.2">
      <c r="A287" s="318">
        <v>2</v>
      </c>
      <c r="B287" s="319">
        <v>6</v>
      </c>
      <c r="C287" s="319">
        <v>2</v>
      </c>
      <c r="D287" s="319">
        <v>4</v>
      </c>
      <c r="E287" s="319"/>
      <c r="F287" s="331" t="s">
        <v>1008</v>
      </c>
      <c r="G287" s="333">
        <f>+G288</f>
        <v>705000</v>
      </c>
      <c r="H287" s="19">
        <f>+H288+H289+H290+H291+H292+H293+H294</f>
        <v>0</v>
      </c>
      <c r="I287" s="19">
        <f>+I288+I289+I290+I291+I292+I293+I294</f>
        <v>0</v>
      </c>
      <c r="J287" s="19">
        <f>+J288</f>
        <v>705000</v>
      </c>
      <c r="K287" s="43">
        <f>IFERROR(J287/$J$18*100,"0.00")</f>
        <v>0.22247236474950208</v>
      </c>
    </row>
    <row r="288" spans="1:12" ht="12.75" x14ac:dyDescent="0.2">
      <c r="A288" s="322">
        <v>2</v>
      </c>
      <c r="B288" s="323">
        <v>6</v>
      </c>
      <c r="C288" s="323">
        <v>2</v>
      </c>
      <c r="D288" s="323">
        <v>4</v>
      </c>
      <c r="E288" s="323" t="s">
        <v>184</v>
      </c>
      <c r="F288" s="324" t="s">
        <v>1008</v>
      </c>
      <c r="G288" s="325">
        <f>+PPNE1!N289</f>
        <v>705000</v>
      </c>
      <c r="H288" s="17"/>
      <c r="I288" s="17"/>
      <c r="J288" s="302">
        <f>SUBTOTAL(9,G288:I288)</f>
        <v>705000</v>
      </c>
      <c r="K288" s="304">
        <f>IFERROR(J288/$J$18*100,"0.00")</f>
        <v>0.22247236474950208</v>
      </c>
    </row>
    <row r="289" spans="1:11" ht="12.75" x14ac:dyDescent="0.2">
      <c r="A289" s="314">
        <v>2</v>
      </c>
      <c r="B289" s="315">
        <v>6</v>
      </c>
      <c r="C289" s="315">
        <v>3</v>
      </c>
      <c r="D289" s="315"/>
      <c r="E289" s="315"/>
      <c r="F289" s="316" t="s">
        <v>163</v>
      </c>
      <c r="G289" s="317">
        <f>+G290+G292</f>
        <v>3911841.6</v>
      </c>
      <c r="H289" s="317">
        <f>+H290+H292</f>
        <v>0</v>
      </c>
      <c r="I289" s="317">
        <f>+I290+I292</f>
        <v>0</v>
      </c>
      <c r="J289" s="317">
        <f>+J290+J292</f>
        <v>3911841.6</v>
      </c>
      <c r="K289" s="317">
        <f>+K290+K292</f>
        <v>1.2344349663510297</v>
      </c>
    </row>
    <row r="290" spans="1:11" ht="12.75" x14ac:dyDescent="0.2">
      <c r="A290" s="318">
        <v>2</v>
      </c>
      <c r="B290" s="319">
        <v>6</v>
      </c>
      <c r="C290" s="319">
        <v>3</v>
      </c>
      <c r="D290" s="319">
        <v>1</v>
      </c>
      <c r="E290" s="319"/>
      <c r="F290" s="320" t="s">
        <v>164</v>
      </c>
      <c r="G290" s="333">
        <f>+G291</f>
        <v>977960.4</v>
      </c>
      <c r="H290" s="333">
        <f>+H291</f>
        <v>0</v>
      </c>
      <c r="I290" s="333">
        <f>+I291</f>
        <v>0</v>
      </c>
      <c r="J290" s="333">
        <f>+J291</f>
        <v>977960.4</v>
      </c>
      <c r="K290" s="43">
        <f>+K291</f>
        <v>0.30860874158775742</v>
      </c>
    </row>
    <row r="291" spans="1:11" ht="12.75" x14ac:dyDescent="0.2">
      <c r="A291" s="322">
        <v>2</v>
      </c>
      <c r="B291" s="323">
        <v>6</v>
      </c>
      <c r="C291" s="323">
        <v>3</v>
      </c>
      <c r="D291" s="323">
        <v>1</v>
      </c>
      <c r="E291" s="323" t="s">
        <v>184</v>
      </c>
      <c r="F291" s="324" t="s">
        <v>164</v>
      </c>
      <c r="G291" s="325">
        <f>+PPNE1!N292</f>
        <v>977960.4</v>
      </c>
      <c r="H291" s="17"/>
      <c r="I291" s="17"/>
      <c r="J291" s="302">
        <f>SUBTOTAL(9,G291:I291)</f>
        <v>977960.4</v>
      </c>
      <c r="K291" s="304">
        <f>IFERROR(J291/$J$18*100,"0.00")</f>
        <v>0.30860874158775742</v>
      </c>
    </row>
    <row r="292" spans="1:11" ht="12.75" x14ac:dyDescent="0.2">
      <c r="A292" s="318">
        <v>2</v>
      </c>
      <c r="B292" s="319">
        <v>6</v>
      </c>
      <c r="C292" s="319">
        <v>3</v>
      </c>
      <c r="D292" s="319">
        <v>2</v>
      </c>
      <c r="E292" s="319"/>
      <c r="F292" s="331" t="s">
        <v>165</v>
      </c>
      <c r="G292" s="333">
        <f>+G293</f>
        <v>2933881.2</v>
      </c>
      <c r="H292" s="333">
        <f>+H293</f>
        <v>0</v>
      </c>
      <c r="I292" s="333">
        <f>+I293</f>
        <v>0</v>
      </c>
      <c r="J292" s="333">
        <f>+J293</f>
        <v>2933881.2</v>
      </c>
      <c r="K292" s="43">
        <f>+K293</f>
        <v>0.92582622476327214</v>
      </c>
    </row>
    <row r="293" spans="1:11" ht="12.75" x14ac:dyDescent="0.2">
      <c r="A293" s="322">
        <v>2</v>
      </c>
      <c r="B293" s="323">
        <v>6</v>
      </c>
      <c r="C293" s="323">
        <v>3</v>
      </c>
      <c r="D293" s="323">
        <v>2</v>
      </c>
      <c r="E293" s="323" t="s">
        <v>184</v>
      </c>
      <c r="F293" s="326" t="s">
        <v>165</v>
      </c>
      <c r="G293" s="325">
        <f>+PPNE1!N294</f>
        <v>2933881.2</v>
      </c>
      <c r="H293" s="17"/>
      <c r="I293" s="17"/>
      <c r="J293" s="302">
        <f>SUBTOTAL(9,G293:I293)</f>
        <v>2933881.2</v>
      </c>
      <c r="K293" s="304">
        <f>IFERROR(J293/$J$18*100,"0.00")</f>
        <v>0.92582622476327214</v>
      </c>
    </row>
    <row r="294" spans="1:11" ht="12.75" x14ac:dyDescent="0.2">
      <c r="A294" s="314">
        <v>2</v>
      </c>
      <c r="B294" s="315">
        <v>6</v>
      </c>
      <c r="C294" s="315">
        <v>4</v>
      </c>
      <c r="D294" s="315"/>
      <c r="E294" s="315"/>
      <c r="F294" s="316" t="s">
        <v>166</v>
      </c>
      <c r="G294" s="317">
        <f>+G295+G297+G299</f>
        <v>0</v>
      </c>
      <c r="H294" s="317">
        <f>+H295+H297+H299</f>
        <v>0</v>
      </c>
      <c r="I294" s="317">
        <f>+I295+I297+I299</f>
        <v>0</v>
      </c>
      <c r="J294" s="317">
        <f>+J295+J297+J299</f>
        <v>0</v>
      </c>
      <c r="K294" s="317">
        <f>+K295+K297+K299</f>
        <v>0</v>
      </c>
    </row>
    <row r="295" spans="1:11" ht="12.75" x14ac:dyDescent="0.2">
      <c r="A295" s="318">
        <v>2</v>
      </c>
      <c r="B295" s="319">
        <v>6</v>
      </c>
      <c r="C295" s="319">
        <v>4</v>
      </c>
      <c r="D295" s="319">
        <v>1</v>
      </c>
      <c r="E295" s="319"/>
      <c r="F295" s="331" t="s">
        <v>167</v>
      </c>
      <c r="G295" s="333">
        <f>+G296</f>
        <v>0</v>
      </c>
      <c r="H295" s="333">
        <f>+H296</f>
        <v>0</v>
      </c>
      <c r="I295" s="333">
        <f>+I296</f>
        <v>0</v>
      </c>
      <c r="J295" s="333">
        <f>+J296</f>
        <v>0</v>
      </c>
      <c r="K295" s="43">
        <f>+K296</f>
        <v>0</v>
      </c>
    </row>
    <row r="296" spans="1:11" ht="12.75" x14ac:dyDescent="0.2">
      <c r="A296" s="322">
        <v>2</v>
      </c>
      <c r="B296" s="323">
        <v>6</v>
      </c>
      <c r="C296" s="323">
        <v>4</v>
      </c>
      <c r="D296" s="323">
        <v>1</v>
      </c>
      <c r="E296" s="323" t="s">
        <v>184</v>
      </c>
      <c r="F296" s="326" t="s">
        <v>167</v>
      </c>
      <c r="G296" s="332"/>
      <c r="H296" s="18"/>
      <c r="I296" s="18"/>
      <c r="J296" s="302">
        <f>SUBTOTAL(9,G296:I296)</f>
        <v>0</v>
      </c>
      <c r="K296" s="304">
        <f>IFERROR(J296/$J$18*100,"0.00")</f>
        <v>0</v>
      </c>
    </row>
    <row r="297" spans="1:11" ht="12.75" x14ac:dyDescent="0.2">
      <c r="A297" s="318">
        <v>2</v>
      </c>
      <c r="B297" s="319">
        <v>6</v>
      </c>
      <c r="C297" s="319">
        <v>4</v>
      </c>
      <c r="D297" s="319">
        <v>2</v>
      </c>
      <c r="E297" s="319"/>
      <c r="F297" s="331" t="s">
        <v>168</v>
      </c>
      <c r="G297" s="333">
        <f>+G298</f>
        <v>0</v>
      </c>
      <c r="H297" s="333">
        <f>+H298</f>
        <v>0</v>
      </c>
      <c r="I297" s="333">
        <f>+I298</f>
        <v>0</v>
      </c>
      <c r="J297" s="333">
        <f>+J298</f>
        <v>0</v>
      </c>
      <c r="K297" s="43">
        <f>+K298</f>
        <v>0</v>
      </c>
    </row>
    <row r="298" spans="1:11" ht="12.75" x14ac:dyDescent="0.2">
      <c r="A298" s="322">
        <v>2</v>
      </c>
      <c r="B298" s="323">
        <v>6</v>
      </c>
      <c r="C298" s="323">
        <v>4</v>
      </c>
      <c r="D298" s="323">
        <v>2</v>
      </c>
      <c r="E298" s="323" t="s">
        <v>184</v>
      </c>
      <c r="F298" s="326" t="s">
        <v>168</v>
      </c>
      <c r="G298" s="332"/>
      <c r="H298" s="332"/>
      <c r="I298" s="332"/>
      <c r="J298" s="302">
        <f>+J299+J300+J301+J302+J303+J304+J305</f>
        <v>0</v>
      </c>
      <c r="K298" s="304">
        <f>IFERROR(J298/$J$18*100,"0.00")</f>
        <v>0</v>
      </c>
    </row>
    <row r="299" spans="1:11" ht="12.75" x14ac:dyDescent="0.2">
      <c r="A299" s="318">
        <v>2</v>
      </c>
      <c r="B299" s="319">
        <v>6</v>
      </c>
      <c r="C299" s="319">
        <v>4</v>
      </c>
      <c r="D299" s="319">
        <v>8</v>
      </c>
      <c r="E299" s="319"/>
      <c r="F299" s="331" t="s">
        <v>169</v>
      </c>
      <c r="G299" s="333">
        <f>+G300</f>
        <v>0</v>
      </c>
      <c r="H299" s="333">
        <f>+H300</f>
        <v>0</v>
      </c>
      <c r="I299" s="333">
        <f>+I300</f>
        <v>0</v>
      </c>
      <c r="J299" s="333">
        <f>+J300</f>
        <v>0</v>
      </c>
      <c r="K299" s="43">
        <f>+K300</f>
        <v>0</v>
      </c>
    </row>
    <row r="300" spans="1:11" ht="12.75" x14ac:dyDescent="0.2">
      <c r="A300" s="322">
        <v>2</v>
      </c>
      <c r="B300" s="323">
        <v>6</v>
      </c>
      <c r="C300" s="323">
        <v>4</v>
      </c>
      <c r="D300" s="323">
        <v>8</v>
      </c>
      <c r="E300" s="323" t="s">
        <v>184</v>
      </c>
      <c r="F300" s="326" t="s">
        <v>169</v>
      </c>
      <c r="G300" s="332"/>
      <c r="H300" s="17"/>
      <c r="I300" s="17"/>
      <c r="J300" s="302">
        <f>SUBTOTAL(9,G300:I300)</f>
        <v>0</v>
      </c>
      <c r="K300" s="304">
        <f>IFERROR(J300/$J$18*100,"0.00")</f>
        <v>0</v>
      </c>
    </row>
    <row r="301" spans="1:11" ht="12.75" x14ac:dyDescent="0.2">
      <c r="A301" s="314">
        <v>2</v>
      </c>
      <c r="B301" s="315">
        <v>6</v>
      </c>
      <c r="C301" s="315">
        <v>5</v>
      </c>
      <c r="D301" s="315"/>
      <c r="E301" s="315"/>
      <c r="F301" s="316" t="s">
        <v>170</v>
      </c>
      <c r="G301" s="317">
        <f>+G302+G304+G306+G308</f>
        <v>0</v>
      </c>
      <c r="H301" s="317">
        <f>+H302+H304+H306+H308</f>
        <v>0</v>
      </c>
      <c r="I301" s="317">
        <f>+I302+I304+I306+I308</f>
        <v>0</v>
      </c>
      <c r="J301" s="317">
        <f>+J302+J304+J306+J308</f>
        <v>0</v>
      </c>
      <c r="K301" s="317">
        <f>+K302+K304+K306+K308</f>
        <v>0</v>
      </c>
    </row>
    <row r="302" spans="1:11" ht="12.75" x14ac:dyDescent="0.2">
      <c r="A302" s="318">
        <v>2</v>
      </c>
      <c r="B302" s="319">
        <v>6</v>
      </c>
      <c r="C302" s="319">
        <v>5</v>
      </c>
      <c r="D302" s="319">
        <v>2</v>
      </c>
      <c r="E302" s="319"/>
      <c r="F302" s="331" t="s">
        <v>171</v>
      </c>
      <c r="G302" s="333">
        <f>+G303</f>
        <v>0</v>
      </c>
      <c r="H302" s="333">
        <f>+H303</f>
        <v>0</v>
      </c>
      <c r="I302" s="333">
        <f>+I303</f>
        <v>0</v>
      </c>
      <c r="J302" s="333">
        <f>+J303</f>
        <v>0</v>
      </c>
      <c r="K302" s="43">
        <f>+K303</f>
        <v>0</v>
      </c>
    </row>
    <row r="303" spans="1:11" ht="12.75" x14ac:dyDescent="0.2">
      <c r="A303" s="322">
        <v>2</v>
      </c>
      <c r="B303" s="323">
        <v>6</v>
      </c>
      <c r="C303" s="323">
        <v>5</v>
      </c>
      <c r="D303" s="323">
        <v>2</v>
      </c>
      <c r="E303" s="323" t="s">
        <v>184</v>
      </c>
      <c r="F303" s="326" t="s">
        <v>171</v>
      </c>
      <c r="G303" s="332"/>
      <c r="H303" s="17"/>
      <c r="I303" s="17"/>
      <c r="J303" s="302">
        <f>SUBTOTAL(9,G303:I303)</f>
        <v>0</v>
      </c>
      <c r="K303" s="304">
        <f>IFERROR(J303/$J$18*100,"0.00")</f>
        <v>0</v>
      </c>
    </row>
    <row r="304" spans="1:11" ht="12.75" x14ac:dyDescent="0.2">
      <c r="A304" s="318">
        <v>2</v>
      </c>
      <c r="B304" s="319">
        <v>6</v>
      </c>
      <c r="C304" s="319">
        <v>5</v>
      </c>
      <c r="D304" s="319">
        <v>4</v>
      </c>
      <c r="E304" s="319"/>
      <c r="F304" s="331" t="s">
        <v>1009</v>
      </c>
      <c r="G304" s="333">
        <f>+G305</f>
        <v>0</v>
      </c>
      <c r="H304" s="333">
        <f>+H305</f>
        <v>0</v>
      </c>
      <c r="I304" s="333">
        <f>+I305</f>
        <v>0</v>
      </c>
      <c r="J304" s="333">
        <f>+J305</f>
        <v>0</v>
      </c>
      <c r="K304" s="43">
        <f>+K305</f>
        <v>0</v>
      </c>
    </row>
    <row r="305" spans="1:11" ht="12.75" x14ac:dyDescent="0.2">
      <c r="A305" s="322">
        <v>2</v>
      </c>
      <c r="B305" s="323">
        <v>6</v>
      </c>
      <c r="C305" s="323">
        <v>5</v>
      </c>
      <c r="D305" s="323">
        <v>4</v>
      </c>
      <c r="E305" s="323" t="s">
        <v>184</v>
      </c>
      <c r="F305" s="326" t="s">
        <v>1009</v>
      </c>
      <c r="G305" s="332"/>
      <c r="H305" s="18"/>
      <c r="I305" s="18"/>
      <c r="J305" s="302">
        <f>SUBTOTAL(9,G305:I305)</f>
        <v>0</v>
      </c>
      <c r="K305" s="304">
        <f>IFERROR(J305/$J$18*100,"0.00")</f>
        <v>0</v>
      </c>
    </row>
    <row r="306" spans="1:11" ht="12.75" x14ac:dyDescent="0.2">
      <c r="A306" s="318">
        <v>2</v>
      </c>
      <c r="B306" s="319">
        <v>6</v>
      </c>
      <c r="C306" s="319">
        <v>5</v>
      </c>
      <c r="D306" s="319">
        <v>5</v>
      </c>
      <c r="E306" s="319"/>
      <c r="F306" s="331" t="s">
        <v>172</v>
      </c>
      <c r="G306" s="333">
        <f>+G307</f>
        <v>0</v>
      </c>
      <c r="H306" s="333">
        <f>+H307</f>
        <v>0</v>
      </c>
      <c r="I306" s="333">
        <f>+I307</f>
        <v>0</v>
      </c>
      <c r="J306" s="333">
        <f>+J307</f>
        <v>0</v>
      </c>
      <c r="K306" s="43">
        <f>+K307</f>
        <v>0</v>
      </c>
    </row>
    <row r="307" spans="1:11" ht="12.75" x14ac:dyDescent="0.2">
      <c r="A307" s="322">
        <v>2</v>
      </c>
      <c r="B307" s="323">
        <v>6</v>
      </c>
      <c r="C307" s="323">
        <v>5</v>
      </c>
      <c r="D307" s="323">
        <v>5</v>
      </c>
      <c r="E307" s="323" t="s">
        <v>184</v>
      </c>
      <c r="F307" s="326" t="s">
        <v>172</v>
      </c>
      <c r="G307" s="332"/>
      <c r="H307" s="17"/>
      <c r="I307" s="17"/>
      <c r="J307" s="302">
        <f>SUBTOTAL(9,G307:I307)</f>
        <v>0</v>
      </c>
      <c r="K307" s="304">
        <f>IFERROR(J307/$J$18*100,"0.00")</f>
        <v>0</v>
      </c>
    </row>
    <row r="308" spans="1:11" ht="12.75" x14ac:dyDescent="0.2">
      <c r="A308" s="318">
        <v>2</v>
      </c>
      <c r="B308" s="319">
        <v>6</v>
      </c>
      <c r="C308" s="319">
        <v>5</v>
      </c>
      <c r="D308" s="319">
        <v>6</v>
      </c>
      <c r="E308" s="319"/>
      <c r="F308" s="331" t="s">
        <v>173</v>
      </c>
      <c r="G308" s="333">
        <f>+G309</f>
        <v>0</v>
      </c>
      <c r="H308" s="333">
        <f>+H309</f>
        <v>0</v>
      </c>
      <c r="I308" s="333">
        <f>+I309</f>
        <v>0</v>
      </c>
      <c r="J308" s="333">
        <f>+J309</f>
        <v>0</v>
      </c>
      <c r="K308" s="43">
        <f>+K309</f>
        <v>0</v>
      </c>
    </row>
    <row r="309" spans="1:11" ht="12.75" x14ac:dyDescent="0.2">
      <c r="A309" s="322">
        <v>2</v>
      </c>
      <c r="B309" s="323">
        <v>6</v>
      </c>
      <c r="C309" s="323">
        <v>5</v>
      </c>
      <c r="D309" s="323">
        <v>6</v>
      </c>
      <c r="E309" s="323" t="s">
        <v>184</v>
      </c>
      <c r="F309" s="326" t="s">
        <v>173</v>
      </c>
      <c r="G309" s="332"/>
      <c r="H309" s="17"/>
      <c r="I309" s="17"/>
      <c r="J309" s="302">
        <f>SUBTOTAL(9,G309:I309)</f>
        <v>0</v>
      </c>
      <c r="K309" s="304">
        <f>IFERROR(J309/$J$18*100,"0.00")</f>
        <v>0</v>
      </c>
    </row>
    <row r="310" spans="1:11" ht="12.75" x14ac:dyDescent="0.2">
      <c r="A310" s="314">
        <v>2</v>
      </c>
      <c r="B310" s="315">
        <v>6</v>
      </c>
      <c r="C310" s="315">
        <v>6</v>
      </c>
      <c r="D310" s="315"/>
      <c r="E310" s="315"/>
      <c r="F310" s="316" t="s">
        <v>242</v>
      </c>
      <c r="G310" s="317">
        <f t="shared" ref="G310:K311" si="41">+G311</f>
        <v>0</v>
      </c>
      <c r="H310" s="317">
        <f t="shared" si="41"/>
        <v>0</v>
      </c>
      <c r="I310" s="317">
        <f t="shared" si="41"/>
        <v>0</v>
      </c>
      <c r="J310" s="317">
        <f t="shared" si="41"/>
        <v>0</v>
      </c>
      <c r="K310" s="338">
        <f t="shared" si="41"/>
        <v>0</v>
      </c>
    </row>
    <row r="311" spans="1:11" ht="12.75" x14ac:dyDescent="0.2">
      <c r="A311" s="318">
        <v>2</v>
      </c>
      <c r="B311" s="319">
        <v>6</v>
      </c>
      <c r="C311" s="319">
        <v>6</v>
      </c>
      <c r="D311" s="319">
        <v>2</v>
      </c>
      <c r="E311" s="319"/>
      <c r="F311" s="320" t="s">
        <v>244</v>
      </c>
      <c r="G311" s="333">
        <f t="shared" si="41"/>
        <v>0</v>
      </c>
      <c r="H311" s="333">
        <f t="shared" si="41"/>
        <v>0</v>
      </c>
      <c r="I311" s="333">
        <f t="shared" si="41"/>
        <v>0</v>
      </c>
      <c r="J311" s="333">
        <f t="shared" si="41"/>
        <v>0</v>
      </c>
      <c r="K311" s="43">
        <f t="shared" si="41"/>
        <v>0</v>
      </c>
    </row>
    <row r="312" spans="1:11" ht="12.75" x14ac:dyDescent="0.2">
      <c r="A312" s="322">
        <v>2</v>
      </c>
      <c r="B312" s="323">
        <v>6</v>
      </c>
      <c r="C312" s="323">
        <v>6</v>
      </c>
      <c r="D312" s="323">
        <v>2</v>
      </c>
      <c r="E312" s="323" t="s">
        <v>184</v>
      </c>
      <c r="F312" s="326" t="s">
        <v>244</v>
      </c>
      <c r="G312" s="332"/>
      <c r="H312" s="18"/>
      <c r="I312" s="18"/>
      <c r="J312" s="302">
        <f>SUBTOTAL(9,G312:I312)</f>
        <v>0</v>
      </c>
      <c r="K312" s="304">
        <f>IFERROR(J312/$J$18*100,"0.00")</f>
        <v>0</v>
      </c>
    </row>
    <row r="313" spans="1:11" ht="12.75" x14ac:dyDescent="0.2">
      <c r="A313" s="314">
        <v>2</v>
      </c>
      <c r="B313" s="315">
        <v>6</v>
      </c>
      <c r="C313" s="315">
        <v>8</v>
      </c>
      <c r="D313" s="315"/>
      <c r="E313" s="315"/>
      <c r="F313" s="316" t="s">
        <v>175</v>
      </c>
      <c r="G313" s="317">
        <f>+G314+G317+G319+G321</f>
        <v>0</v>
      </c>
      <c r="H313" s="22">
        <f>+H314+H316</f>
        <v>0</v>
      </c>
      <c r="I313" s="22">
        <f>+I314+I316</f>
        <v>0</v>
      </c>
      <c r="J313" s="22">
        <f>+J314+J316</f>
        <v>0</v>
      </c>
      <c r="K313" s="22">
        <f>+K314+K316</f>
        <v>0</v>
      </c>
    </row>
    <row r="314" spans="1:11" ht="12.75" x14ac:dyDescent="0.2">
      <c r="A314" s="318">
        <v>2</v>
      </c>
      <c r="B314" s="319">
        <v>6</v>
      </c>
      <c r="C314" s="319">
        <v>8</v>
      </c>
      <c r="D314" s="319">
        <v>3</v>
      </c>
      <c r="E314" s="319"/>
      <c r="F314" s="331" t="s">
        <v>176</v>
      </c>
      <c r="G314" s="333">
        <f>+G315+G316</f>
        <v>0</v>
      </c>
      <c r="H314" s="20">
        <f>+H315</f>
        <v>0</v>
      </c>
      <c r="I314" s="20">
        <f>+I315</f>
        <v>0</v>
      </c>
      <c r="J314" s="20">
        <f>+J315</f>
        <v>0</v>
      </c>
      <c r="K314" s="43">
        <f>+K315</f>
        <v>0</v>
      </c>
    </row>
    <row r="315" spans="1:11" ht="12.75" x14ac:dyDescent="0.2">
      <c r="A315" s="322">
        <v>2</v>
      </c>
      <c r="B315" s="323">
        <v>6</v>
      </c>
      <c r="C315" s="323">
        <v>8</v>
      </c>
      <c r="D315" s="323">
        <v>3</v>
      </c>
      <c r="E315" s="323" t="s">
        <v>184</v>
      </c>
      <c r="F315" s="326" t="s">
        <v>177</v>
      </c>
      <c r="G315" s="325"/>
      <c r="H315" s="325"/>
      <c r="I315" s="325"/>
      <c r="J315" s="302">
        <f>SUBTOTAL(9,G315:I315)</f>
        <v>0</v>
      </c>
      <c r="K315" s="304">
        <f>IFERROR(J315/$J$18*100,"0.00")</f>
        <v>0</v>
      </c>
    </row>
    <row r="316" spans="1:11" ht="12.75" x14ac:dyDescent="0.2">
      <c r="A316" s="322">
        <v>2</v>
      </c>
      <c r="B316" s="323">
        <v>6</v>
      </c>
      <c r="C316" s="323">
        <v>8</v>
      </c>
      <c r="D316" s="323">
        <v>3</v>
      </c>
      <c r="E316" s="323" t="s">
        <v>185</v>
      </c>
      <c r="F316" s="326" t="s">
        <v>178</v>
      </c>
      <c r="G316" s="332"/>
      <c r="H316" s="332"/>
      <c r="I316" s="332"/>
      <c r="J316" s="302">
        <f>SUBTOTAL(9,G316:I316)</f>
        <v>0</v>
      </c>
      <c r="K316" s="304">
        <f>IFERROR(J316/$J$18*100,"0.00")</f>
        <v>0</v>
      </c>
    </row>
    <row r="317" spans="1:11" ht="12.75" x14ac:dyDescent="0.2">
      <c r="A317" s="318">
        <v>2</v>
      </c>
      <c r="B317" s="319">
        <v>6</v>
      </c>
      <c r="C317" s="319">
        <v>8</v>
      </c>
      <c r="D317" s="319">
        <v>5</v>
      </c>
      <c r="E317" s="319"/>
      <c r="F317" s="331" t="s">
        <v>179</v>
      </c>
      <c r="G317" s="333">
        <f>+G318</f>
        <v>0</v>
      </c>
      <c r="H317" s="333">
        <f>+H318</f>
        <v>0</v>
      </c>
      <c r="I317" s="333">
        <f>+I318</f>
        <v>0</v>
      </c>
      <c r="J317" s="333">
        <f>+J318</f>
        <v>0</v>
      </c>
      <c r="K317" s="43">
        <f>+K318</f>
        <v>0</v>
      </c>
    </row>
    <row r="318" spans="1:11" ht="12.75" x14ac:dyDescent="0.2">
      <c r="A318" s="322">
        <v>2</v>
      </c>
      <c r="B318" s="323">
        <v>6</v>
      </c>
      <c r="C318" s="323">
        <v>8</v>
      </c>
      <c r="D318" s="323">
        <v>5</v>
      </c>
      <c r="E318" s="323" t="s">
        <v>184</v>
      </c>
      <c r="F318" s="326" t="s">
        <v>179</v>
      </c>
      <c r="G318" s="332"/>
      <c r="H318" s="332"/>
      <c r="I318" s="332"/>
      <c r="J318" s="302">
        <f>SUBTOTAL(9,G318:I318)</f>
        <v>0</v>
      </c>
      <c r="K318" s="304">
        <f>IFERROR(J318/$J$18*100,"0.00")</f>
        <v>0</v>
      </c>
    </row>
    <row r="319" spans="1:11" ht="12.75" x14ac:dyDescent="0.2">
      <c r="A319" s="318">
        <v>2</v>
      </c>
      <c r="B319" s="319">
        <v>6</v>
      </c>
      <c r="C319" s="319">
        <v>8</v>
      </c>
      <c r="D319" s="319">
        <v>8</v>
      </c>
      <c r="E319" s="319"/>
      <c r="F319" s="320" t="s">
        <v>180</v>
      </c>
      <c r="G319" s="333">
        <f>+G320</f>
        <v>0</v>
      </c>
      <c r="H319" s="333">
        <f>+H320</f>
        <v>0</v>
      </c>
      <c r="I319" s="333">
        <f>+I320</f>
        <v>0</v>
      </c>
      <c r="J319" s="333">
        <f>+J320</f>
        <v>0</v>
      </c>
      <c r="K319" s="43">
        <f>+K320</f>
        <v>0</v>
      </c>
    </row>
    <row r="320" spans="1:11" ht="12.75" x14ac:dyDescent="0.2">
      <c r="A320" s="322">
        <v>2</v>
      </c>
      <c r="B320" s="323">
        <v>6</v>
      </c>
      <c r="C320" s="323">
        <v>8</v>
      </c>
      <c r="D320" s="323">
        <v>8</v>
      </c>
      <c r="E320" s="323" t="s">
        <v>184</v>
      </c>
      <c r="F320" s="326" t="s">
        <v>1010</v>
      </c>
      <c r="G320" s="325"/>
      <c r="H320" s="325"/>
      <c r="I320" s="325"/>
      <c r="J320" s="302">
        <f>SUBTOTAL(9,G320:I320)</f>
        <v>0</v>
      </c>
      <c r="K320" s="304">
        <f>IFERROR(J320/$J$18*100,"0.00")</f>
        <v>0</v>
      </c>
    </row>
    <row r="321" spans="1:11" ht="12.75" x14ac:dyDescent="0.2">
      <c r="A321" s="318">
        <v>2</v>
      </c>
      <c r="B321" s="319">
        <v>6</v>
      </c>
      <c r="C321" s="319">
        <v>8</v>
      </c>
      <c r="D321" s="319">
        <v>9</v>
      </c>
      <c r="E321" s="319"/>
      <c r="F321" s="320" t="s">
        <v>181</v>
      </c>
      <c r="G321" s="333">
        <f>+G322</f>
        <v>0</v>
      </c>
      <c r="H321" s="333">
        <f>+H322</f>
        <v>0</v>
      </c>
      <c r="I321" s="333">
        <f>+I322</f>
        <v>0</v>
      </c>
      <c r="J321" s="333">
        <f>+J322</f>
        <v>0</v>
      </c>
      <c r="K321" s="43">
        <f>+K322</f>
        <v>0</v>
      </c>
    </row>
    <row r="322" spans="1:11" ht="12.75" x14ac:dyDescent="0.2">
      <c r="A322" s="322">
        <v>2</v>
      </c>
      <c r="B322" s="323">
        <v>6</v>
      </c>
      <c r="C322" s="323">
        <v>8</v>
      </c>
      <c r="D322" s="323">
        <v>9</v>
      </c>
      <c r="E322" s="323" t="s">
        <v>184</v>
      </c>
      <c r="F322" s="326" t="s">
        <v>181</v>
      </c>
      <c r="G322" s="332"/>
      <c r="H322" s="17"/>
      <c r="I322" s="17"/>
      <c r="J322" s="302">
        <f>SUBTOTAL(9,G322:I322)</f>
        <v>0</v>
      </c>
      <c r="K322" s="304">
        <f>IFERROR(J322/$J$18*100,"0.00")</f>
        <v>0</v>
      </c>
    </row>
    <row r="323" spans="1:11" ht="12.75" x14ac:dyDescent="0.2">
      <c r="A323" s="310">
        <v>2</v>
      </c>
      <c r="B323" s="311">
        <v>7</v>
      </c>
      <c r="C323" s="311"/>
      <c r="D323" s="311"/>
      <c r="E323" s="311"/>
      <c r="F323" s="312" t="s">
        <v>157</v>
      </c>
      <c r="G323" s="313">
        <f t="shared" ref="G323:K324" si="42">+G324</f>
        <v>0</v>
      </c>
      <c r="H323" s="313">
        <f t="shared" si="42"/>
        <v>0</v>
      </c>
      <c r="I323" s="313">
        <f t="shared" si="42"/>
        <v>0</v>
      </c>
      <c r="J323" s="313">
        <f t="shared" si="42"/>
        <v>0</v>
      </c>
      <c r="K323" s="340">
        <f t="shared" si="42"/>
        <v>0</v>
      </c>
    </row>
    <row r="324" spans="1:11" ht="12.75" x14ac:dyDescent="0.2">
      <c r="A324" s="314">
        <v>2</v>
      </c>
      <c r="B324" s="315">
        <v>7</v>
      </c>
      <c r="C324" s="315">
        <v>1</v>
      </c>
      <c r="D324" s="315"/>
      <c r="E324" s="315"/>
      <c r="F324" s="316" t="s">
        <v>182</v>
      </c>
      <c r="G324" s="317">
        <f t="shared" si="42"/>
        <v>0</v>
      </c>
      <c r="H324" s="317">
        <f t="shared" si="42"/>
        <v>0</v>
      </c>
      <c r="I324" s="317">
        <f t="shared" si="42"/>
        <v>0</v>
      </c>
      <c r="J324" s="317">
        <f t="shared" si="42"/>
        <v>0</v>
      </c>
      <c r="K324" s="338">
        <f t="shared" si="42"/>
        <v>0</v>
      </c>
    </row>
    <row r="325" spans="1:11" ht="12.75" x14ac:dyDescent="0.2">
      <c r="A325" s="318">
        <v>2</v>
      </c>
      <c r="B325" s="319">
        <v>7</v>
      </c>
      <c r="C325" s="319">
        <v>1</v>
      </c>
      <c r="D325" s="319">
        <v>2</v>
      </c>
      <c r="E325" s="319"/>
      <c r="F325" s="331" t="s">
        <v>183</v>
      </c>
      <c r="G325" s="333">
        <f>+G326</f>
        <v>0</v>
      </c>
      <c r="H325" s="333">
        <f>+H326</f>
        <v>0</v>
      </c>
      <c r="I325" s="333">
        <f>+I326</f>
        <v>0</v>
      </c>
      <c r="J325" s="302">
        <f>SUBTOTAL(9,G325:I325)</f>
        <v>0</v>
      </c>
      <c r="K325" s="43">
        <f>+K326</f>
        <v>0</v>
      </c>
    </row>
    <row r="326" spans="1:11" ht="12.75" x14ac:dyDescent="0.2">
      <c r="A326" s="37">
        <v>2</v>
      </c>
      <c r="B326" s="38">
        <v>7</v>
      </c>
      <c r="C326" s="38">
        <v>1</v>
      </c>
      <c r="D326" s="38">
        <v>2</v>
      </c>
      <c r="E326" s="38" t="s">
        <v>184</v>
      </c>
      <c r="F326" s="39" t="s">
        <v>183</v>
      </c>
      <c r="G326" s="40"/>
      <c r="H326" s="40"/>
      <c r="I326" s="40"/>
      <c r="J326" s="341">
        <f>SUBTOTAL(9,G326:I326)</f>
        <v>0</v>
      </c>
      <c r="K326" s="342">
        <f>IFERROR(J326/$J$18*100,"0.00")</f>
        <v>0</v>
      </c>
    </row>
    <row r="327" spans="1:11" s="50" customFormat="1" x14ac:dyDescent="0.3">
      <c r="A327" s="51"/>
      <c r="B327" s="51"/>
      <c r="C327" s="51"/>
      <c r="D327" s="51"/>
      <c r="E327" s="51"/>
      <c r="F327" s="51"/>
      <c r="G327" s="51"/>
      <c r="H327" s="51"/>
      <c r="I327" s="51"/>
      <c r="J327" s="51"/>
    </row>
    <row r="328" spans="1:11" s="50" customFormat="1" x14ac:dyDescent="0.3">
      <c r="A328" s="51"/>
      <c r="B328" s="51"/>
      <c r="C328" s="51"/>
      <c r="D328" s="51"/>
      <c r="E328" s="51"/>
      <c r="F328" s="51"/>
      <c r="G328" s="51"/>
      <c r="H328" s="51"/>
      <c r="I328" s="51"/>
      <c r="J328" s="51"/>
    </row>
    <row r="329" spans="1:11" s="50" customFormat="1" x14ac:dyDescent="0.3">
      <c r="A329" s="51"/>
      <c r="B329" s="51"/>
      <c r="C329" s="51"/>
      <c r="D329" s="51"/>
      <c r="E329" s="51"/>
      <c r="F329" s="51"/>
      <c r="G329" s="51"/>
      <c r="H329" s="51"/>
      <c r="I329" s="51"/>
      <c r="J329" s="51"/>
    </row>
    <row r="330" spans="1:11" s="50" customFormat="1" x14ac:dyDescent="0.3">
      <c r="A330" s="51"/>
      <c r="B330" s="51"/>
      <c r="C330" s="51"/>
      <c r="D330" s="51"/>
      <c r="E330" s="51"/>
      <c r="F330" s="51"/>
      <c r="G330" s="51"/>
      <c r="H330" s="51"/>
      <c r="I330" s="51"/>
      <c r="J330" s="51"/>
    </row>
    <row r="331" spans="1:11" s="50" customFormat="1" x14ac:dyDescent="0.3">
      <c r="A331" s="51"/>
      <c r="B331" s="51"/>
      <c r="C331" s="51"/>
      <c r="D331" s="51"/>
      <c r="E331" s="51"/>
      <c r="F331" s="51"/>
      <c r="G331" s="51"/>
      <c r="H331" s="51"/>
      <c r="I331" s="51"/>
      <c r="J331" s="51"/>
    </row>
    <row r="332" spans="1:11" s="50" customFormat="1" x14ac:dyDescent="0.3">
      <c r="A332" s="51"/>
      <c r="B332" s="51"/>
      <c r="C332" s="51"/>
      <c r="D332" s="51"/>
      <c r="E332" s="51"/>
      <c r="F332" s="51"/>
      <c r="G332" s="51"/>
      <c r="H332" s="51"/>
      <c r="I332" s="51"/>
      <c r="J332" s="51"/>
    </row>
    <row r="333" spans="1:11" s="50" customFormat="1" x14ac:dyDescent="0.3">
      <c r="A333" s="51"/>
      <c r="B333" s="51"/>
      <c r="C333" s="51"/>
      <c r="D333" s="51"/>
      <c r="E333" s="51"/>
      <c r="F333" s="51"/>
      <c r="G333" s="51"/>
      <c r="H333" s="51"/>
      <c r="I333" s="51"/>
      <c r="J333" s="51"/>
    </row>
    <row r="334" spans="1:11" s="50" customFormat="1" x14ac:dyDescent="0.3">
      <c r="A334" s="51"/>
      <c r="B334" s="51"/>
      <c r="C334" s="51"/>
      <c r="D334" s="51"/>
      <c r="E334" s="51"/>
      <c r="F334" s="51"/>
      <c r="G334" s="51"/>
      <c r="H334" s="51"/>
      <c r="I334" s="51"/>
      <c r="J334" s="51"/>
    </row>
    <row r="335" spans="1:11" s="50" customFormat="1" x14ac:dyDescent="0.3">
      <c r="A335" s="51"/>
      <c r="B335" s="51"/>
      <c r="C335" s="51"/>
      <c r="D335" s="51"/>
      <c r="E335" s="51"/>
      <c r="F335" s="51"/>
      <c r="G335" s="51"/>
      <c r="H335" s="51"/>
      <c r="I335" s="51"/>
      <c r="J335" s="51"/>
    </row>
    <row r="336" spans="1:11" s="50" customFormat="1" x14ac:dyDescent="0.3">
      <c r="A336" s="51"/>
      <c r="B336" s="51"/>
      <c r="C336" s="51"/>
      <c r="D336" s="51"/>
      <c r="E336" s="51"/>
      <c r="F336" s="51"/>
      <c r="G336" s="51"/>
      <c r="H336" s="51"/>
      <c r="I336" s="51"/>
      <c r="J336" s="51"/>
    </row>
    <row r="337" spans="1:10" s="50" customFormat="1" x14ac:dyDescent="0.3">
      <c r="A337" s="51"/>
      <c r="B337" s="51"/>
      <c r="C337" s="51"/>
      <c r="D337" s="51"/>
      <c r="E337" s="51"/>
      <c r="F337" s="51"/>
      <c r="G337" s="51"/>
      <c r="H337" s="51"/>
      <c r="I337" s="51"/>
      <c r="J337" s="51"/>
    </row>
    <row r="338" spans="1:10" s="50" customFormat="1" x14ac:dyDescent="0.3">
      <c r="A338" s="51"/>
      <c r="B338" s="51"/>
      <c r="C338" s="51"/>
      <c r="D338" s="51"/>
      <c r="E338" s="51"/>
      <c r="F338" s="51"/>
      <c r="G338" s="51"/>
      <c r="H338" s="51"/>
      <c r="I338" s="51"/>
      <c r="J338" s="51"/>
    </row>
    <row r="339" spans="1:10" s="50" customFormat="1" x14ac:dyDescent="0.3">
      <c r="A339" s="51"/>
      <c r="B339" s="51"/>
      <c r="C339" s="51"/>
      <c r="D339" s="51"/>
      <c r="E339" s="51"/>
      <c r="F339" s="51"/>
      <c r="G339" s="51"/>
      <c r="H339" s="51"/>
      <c r="I339" s="51"/>
      <c r="J339" s="51"/>
    </row>
    <row r="340" spans="1:10" s="50" customFormat="1" x14ac:dyDescent="0.3">
      <c r="A340" s="51"/>
      <c r="B340" s="51"/>
      <c r="C340" s="51"/>
      <c r="D340" s="51"/>
      <c r="E340" s="51"/>
      <c r="F340" s="51"/>
      <c r="G340" s="51"/>
      <c r="H340" s="51"/>
      <c r="I340" s="51"/>
      <c r="J340" s="51"/>
    </row>
    <row r="341" spans="1:10" s="50" customFormat="1" x14ac:dyDescent="0.3">
      <c r="A341" s="51"/>
      <c r="B341" s="51"/>
      <c r="C341" s="51"/>
      <c r="D341" s="51"/>
      <c r="E341" s="51"/>
      <c r="F341" s="51"/>
      <c r="G341" s="51"/>
      <c r="H341" s="51"/>
      <c r="I341" s="51"/>
      <c r="J341" s="51"/>
    </row>
    <row r="342" spans="1:10" s="50" customFormat="1" x14ac:dyDescent="0.3">
      <c r="A342" s="51"/>
      <c r="B342" s="51"/>
      <c r="C342" s="51"/>
      <c r="D342" s="51"/>
      <c r="E342" s="51"/>
      <c r="F342" s="51"/>
      <c r="G342" s="51"/>
      <c r="H342" s="51"/>
      <c r="I342" s="51"/>
      <c r="J342" s="51"/>
    </row>
    <row r="343" spans="1:10" s="50" customFormat="1" x14ac:dyDescent="0.3">
      <c r="A343" s="51"/>
      <c r="B343" s="51"/>
      <c r="C343" s="51"/>
      <c r="D343" s="51"/>
      <c r="E343" s="51"/>
      <c r="F343" s="51"/>
      <c r="G343" s="51"/>
      <c r="H343" s="51"/>
      <c r="I343" s="51"/>
      <c r="J343" s="51"/>
    </row>
    <row r="344" spans="1:10" s="50" customFormat="1" x14ac:dyDescent="0.3">
      <c r="A344" s="51"/>
      <c r="B344" s="51"/>
      <c r="C344" s="51"/>
      <c r="D344" s="51"/>
      <c r="E344" s="51"/>
      <c r="F344" s="51"/>
      <c r="G344" s="51"/>
      <c r="H344" s="51"/>
      <c r="I344" s="51"/>
      <c r="J344" s="51"/>
    </row>
    <row r="345" spans="1:10" s="50" customFormat="1" x14ac:dyDescent="0.3">
      <c r="A345" s="51"/>
      <c r="B345" s="51"/>
      <c r="C345" s="51"/>
      <c r="D345" s="51"/>
      <c r="E345" s="51"/>
      <c r="F345" s="51"/>
      <c r="G345" s="51"/>
      <c r="H345" s="51"/>
      <c r="I345" s="51"/>
      <c r="J345" s="51"/>
    </row>
    <row r="346" spans="1:10" s="50" customFormat="1" x14ac:dyDescent="0.3">
      <c r="A346" s="51"/>
      <c r="B346" s="51"/>
      <c r="C346" s="51"/>
      <c r="D346" s="51"/>
      <c r="E346" s="51"/>
      <c r="F346" s="51"/>
      <c r="G346" s="51"/>
      <c r="H346" s="51"/>
      <c r="I346" s="51"/>
      <c r="J346" s="51"/>
    </row>
    <row r="347" spans="1:10" s="50" customFormat="1" x14ac:dyDescent="0.3">
      <c r="A347" s="51"/>
      <c r="B347" s="51"/>
      <c r="C347" s="51"/>
      <c r="D347" s="51"/>
      <c r="E347" s="51"/>
      <c r="F347" s="51"/>
      <c r="G347" s="51"/>
      <c r="H347" s="51"/>
      <c r="I347" s="51"/>
      <c r="J347" s="51"/>
    </row>
    <row r="348" spans="1:10" s="50" customFormat="1" x14ac:dyDescent="0.3">
      <c r="A348" s="51"/>
      <c r="B348" s="51"/>
      <c r="C348" s="51"/>
      <c r="D348" s="51"/>
      <c r="E348" s="51"/>
      <c r="F348" s="51"/>
      <c r="G348" s="51"/>
      <c r="H348" s="51"/>
      <c r="I348" s="51"/>
      <c r="J348" s="51"/>
    </row>
    <row r="349" spans="1:10" s="50" customFormat="1" x14ac:dyDescent="0.3">
      <c r="A349" s="51"/>
      <c r="B349" s="51"/>
      <c r="C349" s="51"/>
      <c r="D349" s="51"/>
      <c r="E349" s="51"/>
      <c r="F349" s="51"/>
      <c r="G349" s="51"/>
      <c r="H349" s="51"/>
      <c r="I349" s="51"/>
      <c r="J349" s="51"/>
    </row>
    <row r="350" spans="1:10" s="50" customFormat="1" x14ac:dyDescent="0.3">
      <c r="A350" s="51"/>
      <c r="B350" s="51"/>
      <c r="C350" s="51"/>
      <c r="D350" s="51"/>
      <c r="E350" s="51"/>
      <c r="F350" s="51"/>
      <c r="G350" s="51"/>
      <c r="H350" s="51"/>
      <c r="I350" s="51"/>
      <c r="J350" s="51"/>
    </row>
    <row r="351" spans="1:10" s="50" customFormat="1" x14ac:dyDescent="0.3">
      <c r="A351" s="51"/>
      <c r="B351" s="51"/>
      <c r="C351" s="51"/>
      <c r="D351" s="51"/>
      <c r="E351" s="51"/>
      <c r="F351" s="51"/>
      <c r="G351" s="51"/>
      <c r="H351" s="51"/>
      <c r="I351" s="51"/>
      <c r="J351" s="51"/>
    </row>
    <row r="352" spans="1:10" s="50" customFormat="1" x14ac:dyDescent="0.3">
      <c r="A352" s="51"/>
      <c r="B352" s="51"/>
      <c r="C352" s="51"/>
      <c r="D352" s="51"/>
      <c r="E352" s="51"/>
      <c r="F352" s="51"/>
      <c r="G352" s="51"/>
      <c r="H352" s="51"/>
      <c r="I352" s="51"/>
      <c r="J352" s="51"/>
    </row>
    <row r="353" spans="1:10" s="50" customFormat="1" x14ac:dyDescent="0.3">
      <c r="A353" s="51"/>
      <c r="B353" s="51"/>
      <c r="C353" s="51"/>
      <c r="D353" s="51"/>
      <c r="E353" s="51"/>
      <c r="F353" s="51"/>
      <c r="G353" s="51"/>
      <c r="H353" s="51"/>
      <c r="I353" s="51"/>
      <c r="J353" s="51"/>
    </row>
    <row r="354" spans="1:10" s="50" customFormat="1" x14ac:dyDescent="0.3">
      <c r="A354" s="51"/>
      <c r="B354" s="51"/>
      <c r="C354" s="51"/>
      <c r="D354" s="51"/>
      <c r="E354" s="51"/>
      <c r="F354" s="51"/>
      <c r="G354" s="51"/>
      <c r="H354" s="51"/>
      <c r="I354" s="51"/>
      <c r="J354" s="51"/>
    </row>
    <row r="355" spans="1:10" s="50" customFormat="1" x14ac:dyDescent="0.3">
      <c r="A355" s="51"/>
      <c r="B355" s="51"/>
      <c r="C355" s="51"/>
      <c r="D355" s="51"/>
      <c r="E355" s="51"/>
      <c r="F355" s="51"/>
      <c r="G355" s="51"/>
      <c r="H355" s="51"/>
      <c r="I355" s="51"/>
      <c r="J355" s="51"/>
    </row>
    <row r="356" spans="1:10" s="50" customFormat="1" x14ac:dyDescent="0.3">
      <c r="A356" s="51"/>
      <c r="B356" s="51"/>
      <c r="C356" s="51"/>
      <c r="D356" s="51"/>
      <c r="E356" s="51"/>
      <c r="F356" s="51"/>
      <c r="G356" s="51"/>
      <c r="H356" s="51"/>
      <c r="I356" s="51"/>
      <c r="J356" s="51"/>
    </row>
    <row r="357" spans="1:10" s="50" customFormat="1" x14ac:dyDescent="0.3">
      <c r="A357" s="51"/>
      <c r="B357" s="51"/>
      <c r="C357" s="51"/>
      <c r="D357" s="51"/>
      <c r="E357" s="51"/>
      <c r="F357" s="51"/>
      <c r="G357" s="51"/>
      <c r="H357" s="51"/>
      <c r="I357" s="51"/>
      <c r="J357" s="51"/>
    </row>
    <row r="358" spans="1:10" s="50" customFormat="1" x14ac:dyDescent="0.3">
      <c r="A358" s="51"/>
      <c r="B358" s="51"/>
      <c r="C358" s="51"/>
      <c r="D358" s="51"/>
      <c r="E358" s="51"/>
      <c r="F358" s="51"/>
      <c r="G358" s="51"/>
      <c r="H358" s="51"/>
      <c r="I358" s="51"/>
      <c r="J358" s="51"/>
    </row>
    <row r="359" spans="1:10" s="50" customFormat="1" x14ac:dyDescent="0.3">
      <c r="A359" s="51"/>
      <c r="B359" s="51"/>
      <c r="C359" s="51"/>
      <c r="D359" s="51"/>
      <c r="E359" s="51"/>
      <c r="F359" s="51"/>
      <c r="G359" s="51"/>
      <c r="H359" s="51"/>
      <c r="I359" s="51"/>
      <c r="J359" s="51"/>
    </row>
    <row r="360" spans="1:10" s="50" customFormat="1" x14ac:dyDescent="0.3">
      <c r="A360" s="51"/>
      <c r="B360" s="51"/>
      <c r="C360" s="51"/>
      <c r="D360" s="51"/>
      <c r="E360" s="51"/>
      <c r="F360" s="51"/>
      <c r="G360" s="51"/>
      <c r="H360" s="51"/>
      <c r="I360" s="51"/>
      <c r="J360" s="51"/>
    </row>
    <row r="361" spans="1:10" s="50" customFormat="1" x14ac:dyDescent="0.3">
      <c r="A361" s="51"/>
      <c r="B361" s="51"/>
      <c r="C361" s="51"/>
      <c r="D361" s="51"/>
      <c r="E361" s="51"/>
      <c r="F361" s="51"/>
      <c r="G361" s="51"/>
      <c r="H361" s="51"/>
      <c r="I361" s="51"/>
      <c r="J361" s="51"/>
    </row>
    <row r="362" spans="1:10" s="50" customFormat="1" x14ac:dyDescent="0.3">
      <c r="A362" s="51"/>
      <c r="B362" s="51"/>
      <c r="C362" s="51"/>
      <c r="D362" s="51"/>
      <c r="E362" s="51"/>
      <c r="F362" s="51"/>
      <c r="G362" s="51"/>
      <c r="H362" s="51"/>
      <c r="I362" s="51"/>
      <c r="J362" s="51"/>
    </row>
    <row r="363" spans="1:10" s="50" customFormat="1" x14ac:dyDescent="0.3">
      <c r="A363" s="51"/>
      <c r="B363" s="51"/>
      <c r="C363" s="51"/>
      <c r="D363" s="51"/>
      <c r="E363" s="51"/>
      <c r="F363" s="51"/>
      <c r="G363" s="51"/>
      <c r="H363" s="51"/>
      <c r="I363" s="51"/>
      <c r="J363" s="51"/>
    </row>
    <row r="364" spans="1:10" s="50" customFormat="1" x14ac:dyDescent="0.3">
      <c r="A364" s="51"/>
      <c r="B364" s="51"/>
      <c r="C364" s="51"/>
      <c r="D364" s="51"/>
      <c r="E364" s="51"/>
      <c r="F364" s="51"/>
      <c r="G364" s="51"/>
      <c r="H364" s="51"/>
      <c r="I364" s="51"/>
      <c r="J364" s="51"/>
    </row>
    <row r="365" spans="1:10" s="50" customFormat="1" x14ac:dyDescent="0.3">
      <c r="A365" s="51"/>
      <c r="B365" s="51"/>
      <c r="C365" s="51"/>
      <c r="D365" s="51"/>
      <c r="E365" s="51"/>
      <c r="F365" s="51"/>
      <c r="G365" s="51"/>
      <c r="H365" s="51"/>
      <c r="I365" s="51"/>
      <c r="J365" s="51"/>
    </row>
    <row r="366" spans="1:10" s="50" customFormat="1" x14ac:dyDescent="0.3">
      <c r="A366" s="51"/>
      <c r="B366" s="51"/>
      <c r="C366" s="51"/>
      <c r="D366" s="51"/>
      <c r="E366" s="51"/>
      <c r="F366" s="51"/>
      <c r="G366" s="51"/>
      <c r="H366" s="51"/>
      <c r="I366" s="51"/>
      <c r="J366" s="51"/>
    </row>
    <row r="367" spans="1:10" s="50" customFormat="1" x14ac:dyDescent="0.3">
      <c r="A367" s="51"/>
      <c r="B367" s="51"/>
      <c r="C367" s="51"/>
      <c r="D367" s="51"/>
      <c r="E367" s="51"/>
      <c r="F367" s="51"/>
      <c r="G367" s="51"/>
      <c r="H367" s="51"/>
      <c r="I367" s="51"/>
      <c r="J367" s="51"/>
    </row>
    <row r="368" spans="1:10" s="50" customFormat="1" x14ac:dyDescent="0.3">
      <c r="A368" s="51"/>
      <c r="B368" s="51"/>
      <c r="C368" s="51"/>
      <c r="D368" s="51"/>
      <c r="E368" s="51"/>
      <c r="F368" s="51"/>
      <c r="G368" s="51"/>
      <c r="H368" s="51"/>
      <c r="I368" s="51"/>
      <c r="J368" s="51"/>
    </row>
    <row r="369" spans="1:10" s="50" customFormat="1" x14ac:dyDescent="0.3">
      <c r="A369" s="51"/>
      <c r="B369" s="51"/>
      <c r="C369" s="51"/>
      <c r="D369" s="51"/>
      <c r="E369" s="51"/>
      <c r="F369" s="51"/>
      <c r="G369" s="51"/>
      <c r="H369" s="51"/>
      <c r="I369" s="51"/>
      <c r="J369" s="51"/>
    </row>
    <row r="370" spans="1:10" s="50" customFormat="1" x14ac:dyDescent="0.3">
      <c r="A370" s="51"/>
      <c r="B370" s="51"/>
      <c r="C370" s="51"/>
      <c r="D370" s="51"/>
      <c r="E370" s="51"/>
      <c r="F370" s="51"/>
      <c r="G370" s="51"/>
      <c r="H370" s="51"/>
      <c r="I370" s="51"/>
      <c r="J370" s="51"/>
    </row>
    <row r="371" spans="1:10" s="50" customFormat="1" x14ac:dyDescent="0.3">
      <c r="A371" s="51"/>
      <c r="B371" s="51"/>
      <c r="C371" s="51"/>
      <c r="D371" s="51"/>
      <c r="E371" s="51"/>
      <c r="F371" s="51"/>
      <c r="G371" s="51"/>
      <c r="H371" s="51"/>
      <c r="I371" s="51"/>
      <c r="J371" s="51"/>
    </row>
    <row r="372" spans="1:10" s="50" customFormat="1" x14ac:dyDescent="0.3">
      <c r="A372" s="51"/>
      <c r="B372" s="51"/>
      <c r="C372" s="51"/>
      <c r="D372" s="51"/>
      <c r="E372" s="51"/>
      <c r="F372" s="51"/>
      <c r="G372" s="51"/>
      <c r="H372" s="51"/>
      <c r="I372" s="51"/>
      <c r="J372" s="51"/>
    </row>
    <row r="373" spans="1:10" s="50" customFormat="1" x14ac:dyDescent="0.3">
      <c r="A373" s="51"/>
      <c r="B373" s="51"/>
      <c r="C373" s="51"/>
      <c r="D373" s="51"/>
      <c r="E373" s="51"/>
      <c r="F373" s="51"/>
      <c r="G373" s="51"/>
      <c r="H373" s="51"/>
      <c r="I373" s="51"/>
      <c r="J373" s="51"/>
    </row>
    <row r="374" spans="1:10" s="50" customFormat="1" x14ac:dyDescent="0.3">
      <c r="A374" s="51"/>
      <c r="B374" s="51"/>
      <c r="C374" s="51"/>
      <c r="D374" s="51"/>
      <c r="E374" s="51"/>
      <c r="F374" s="51"/>
      <c r="G374" s="51"/>
      <c r="H374" s="51"/>
      <c r="I374" s="51"/>
      <c r="J374" s="51"/>
    </row>
    <row r="375" spans="1:10" s="50" customFormat="1" x14ac:dyDescent="0.3">
      <c r="A375" s="51"/>
      <c r="B375" s="51"/>
      <c r="C375" s="51"/>
      <c r="D375" s="51"/>
      <c r="E375" s="51"/>
      <c r="F375" s="51"/>
      <c r="G375" s="51"/>
      <c r="H375" s="51"/>
      <c r="I375" s="51"/>
      <c r="J375" s="51"/>
    </row>
    <row r="376" spans="1:10" s="50" customFormat="1" x14ac:dyDescent="0.3">
      <c r="A376" s="51"/>
      <c r="B376" s="51"/>
      <c r="C376" s="51"/>
      <c r="D376" s="51"/>
      <c r="E376" s="51"/>
      <c r="F376" s="51"/>
      <c r="G376" s="51"/>
      <c r="H376" s="51"/>
      <c r="I376" s="51"/>
      <c r="J376" s="51"/>
    </row>
    <row r="377" spans="1:10" s="50" customFormat="1" x14ac:dyDescent="0.3">
      <c r="A377" s="51"/>
      <c r="B377" s="51"/>
      <c r="C377" s="51"/>
      <c r="D377" s="51"/>
      <c r="E377" s="51"/>
      <c r="F377" s="51"/>
      <c r="G377" s="51"/>
      <c r="H377" s="51"/>
      <c r="I377" s="51"/>
      <c r="J377" s="51"/>
    </row>
    <row r="378" spans="1:10" s="50" customFormat="1" x14ac:dyDescent="0.3">
      <c r="A378" s="51"/>
      <c r="B378" s="51"/>
      <c r="C378" s="51"/>
      <c r="D378" s="51"/>
      <c r="E378" s="51"/>
      <c r="F378" s="51"/>
      <c r="G378" s="51"/>
      <c r="H378" s="51"/>
      <c r="I378" s="51"/>
      <c r="J378" s="51"/>
    </row>
    <row r="379" spans="1:10" s="50" customFormat="1" x14ac:dyDescent="0.3">
      <c r="A379" s="51"/>
      <c r="B379" s="51"/>
      <c r="C379" s="51"/>
      <c r="D379" s="51"/>
      <c r="E379" s="51"/>
      <c r="F379" s="51"/>
      <c r="G379" s="51"/>
      <c r="H379" s="51"/>
      <c r="I379" s="51"/>
      <c r="J379" s="51"/>
    </row>
    <row r="380" spans="1:10" s="50" customFormat="1" x14ac:dyDescent="0.3">
      <c r="A380" s="51"/>
      <c r="B380" s="51"/>
      <c r="C380" s="51"/>
      <c r="D380" s="51"/>
      <c r="E380" s="51"/>
      <c r="F380" s="51"/>
      <c r="G380" s="51"/>
      <c r="H380" s="51"/>
      <c r="I380" s="51"/>
      <c r="J380" s="51"/>
    </row>
    <row r="381" spans="1:10" s="50" customFormat="1" x14ac:dyDescent="0.3">
      <c r="A381" s="51"/>
      <c r="B381" s="51"/>
      <c r="C381" s="51"/>
      <c r="D381" s="51"/>
      <c r="E381" s="51"/>
      <c r="F381" s="51"/>
      <c r="G381" s="51"/>
      <c r="H381" s="51"/>
      <c r="I381" s="51"/>
      <c r="J381" s="51"/>
    </row>
    <row r="382" spans="1:10" s="50" customFormat="1" x14ac:dyDescent="0.3">
      <c r="A382" s="51"/>
      <c r="B382" s="51"/>
      <c r="C382" s="51"/>
      <c r="D382" s="51"/>
      <c r="E382" s="51"/>
      <c r="F382" s="51"/>
      <c r="G382" s="51"/>
      <c r="H382" s="51"/>
      <c r="I382" s="51"/>
      <c r="J382" s="51"/>
    </row>
    <row r="383" spans="1:10" s="50" customFormat="1" x14ac:dyDescent="0.3">
      <c r="A383" s="51"/>
      <c r="B383" s="51"/>
      <c r="C383" s="51"/>
      <c r="D383" s="51"/>
      <c r="E383" s="51"/>
      <c r="F383" s="51"/>
      <c r="G383" s="51"/>
      <c r="H383" s="51"/>
      <c r="I383" s="51"/>
      <c r="J383" s="51"/>
    </row>
    <row r="384" spans="1:10" s="50" customFormat="1" x14ac:dyDescent="0.3">
      <c r="A384" s="51"/>
      <c r="B384" s="51"/>
      <c r="C384" s="51"/>
      <c r="D384" s="51"/>
      <c r="E384" s="51"/>
      <c r="F384" s="51"/>
      <c r="G384" s="51"/>
      <c r="H384" s="51"/>
      <c r="I384" s="51"/>
      <c r="J384" s="51"/>
    </row>
    <row r="385" spans="1:10" s="50" customFormat="1" x14ac:dyDescent="0.3">
      <c r="A385" s="51"/>
      <c r="B385" s="51"/>
      <c r="C385" s="51"/>
      <c r="D385" s="51"/>
      <c r="E385" s="51"/>
      <c r="F385" s="51"/>
      <c r="G385" s="51"/>
      <c r="H385" s="51"/>
      <c r="I385" s="51"/>
      <c r="J385" s="51"/>
    </row>
    <row r="386" spans="1:10" s="50" customFormat="1" x14ac:dyDescent="0.3">
      <c r="A386" s="51"/>
      <c r="B386" s="51"/>
      <c r="C386" s="51"/>
      <c r="D386" s="51"/>
      <c r="E386" s="51"/>
      <c r="F386" s="51"/>
      <c r="G386" s="51"/>
      <c r="H386" s="51"/>
      <c r="I386" s="51"/>
      <c r="J386" s="51"/>
    </row>
    <row r="387" spans="1:10" s="50" customFormat="1" x14ac:dyDescent="0.3">
      <c r="A387" s="51"/>
      <c r="B387" s="51"/>
      <c r="C387" s="51"/>
      <c r="D387" s="51"/>
      <c r="E387" s="51"/>
      <c r="F387" s="51"/>
      <c r="G387" s="51"/>
      <c r="H387" s="51"/>
      <c r="I387" s="51"/>
      <c r="J387" s="51"/>
    </row>
    <row r="388" spans="1:10" s="50" customFormat="1" x14ac:dyDescent="0.3">
      <c r="A388" s="51"/>
      <c r="B388" s="51"/>
      <c r="C388" s="51"/>
      <c r="D388" s="51"/>
      <c r="E388" s="51"/>
      <c r="F388" s="51"/>
      <c r="G388" s="51"/>
      <c r="H388" s="51"/>
      <c r="I388" s="51"/>
      <c r="J388" s="51"/>
    </row>
    <row r="389" spans="1:10" s="50" customFormat="1" x14ac:dyDescent="0.3">
      <c r="A389" s="51"/>
      <c r="B389" s="51"/>
      <c r="C389" s="51"/>
      <c r="D389" s="51"/>
      <c r="E389" s="51"/>
      <c r="F389" s="51"/>
      <c r="G389" s="51"/>
      <c r="H389" s="51"/>
      <c r="I389" s="51"/>
      <c r="J389" s="51"/>
    </row>
    <row r="390" spans="1:10" s="50" customFormat="1" x14ac:dyDescent="0.3">
      <c r="A390" s="51"/>
      <c r="B390" s="51"/>
      <c r="C390" s="51"/>
      <c r="D390" s="51"/>
      <c r="E390" s="51"/>
      <c r="F390" s="51"/>
      <c r="G390" s="51"/>
      <c r="H390" s="51"/>
      <c r="I390" s="51"/>
      <c r="J390" s="51"/>
    </row>
    <row r="391" spans="1:10" s="50" customFormat="1" x14ac:dyDescent="0.3">
      <c r="A391" s="51"/>
      <c r="B391" s="51"/>
      <c r="C391" s="51"/>
      <c r="D391" s="51"/>
      <c r="E391" s="51"/>
      <c r="F391" s="51"/>
      <c r="G391" s="51"/>
      <c r="H391" s="51"/>
      <c r="I391" s="51"/>
      <c r="J391" s="51"/>
    </row>
    <row r="392" spans="1:10" s="50" customFormat="1" x14ac:dyDescent="0.3">
      <c r="A392" s="51"/>
      <c r="B392" s="51"/>
      <c r="C392" s="51"/>
      <c r="D392" s="51"/>
      <c r="E392" s="51"/>
      <c r="F392" s="51"/>
      <c r="G392" s="51"/>
      <c r="H392" s="51"/>
      <c r="I392" s="51"/>
      <c r="J392" s="51"/>
    </row>
    <row r="393" spans="1:10" s="50" customFormat="1" x14ac:dyDescent="0.3">
      <c r="A393" s="51"/>
      <c r="B393" s="51"/>
      <c r="C393" s="51"/>
      <c r="D393" s="51"/>
      <c r="E393" s="51"/>
      <c r="F393" s="51"/>
      <c r="G393" s="51"/>
      <c r="H393" s="51"/>
      <c r="I393" s="51"/>
      <c r="J393" s="51"/>
    </row>
    <row r="394" spans="1:10" s="50" customFormat="1" x14ac:dyDescent="0.3">
      <c r="A394" s="51"/>
      <c r="B394" s="51"/>
      <c r="C394" s="51"/>
      <c r="D394" s="51"/>
      <c r="E394" s="51"/>
      <c r="F394" s="51"/>
      <c r="G394" s="51"/>
      <c r="H394" s="51"/>
      <c r="I394" s="51"/>
      <c r="J394" s="51"/>
    </row>
    <row r="395" spans="1:10" s="50" customFormat="1" x14ac:dyDescent="0.3">
      <c r="A395" s="51"/>
      <c r="B395" s="51"/>
      <c r="C395" s="51"/>
      <c r="D395" s="51"/>
      <c r="E395" s="51"/>
      <c r="F395" s="51"/>
      <c r="G395" s="51"/>
      <c r="H395" s="51"/>
      <c r="I395" s="51"/>
      <c r="J395" s="51"/>
    </row>
    <row r="396" spans="1:10" s="50" customFormat="1" x14ac:dyDescent="0.3">
      <c r="A396" s="51"/>
      <c r="B396" s="51"/>
      <c r="C396" s="51"/>
      <c r="D396" s="51"/>
      <c r="E396" s="51"/>
      <c r="F396" s="51"/>
      <c r="G396" s="51"/>
      <c r="H396" s="51"/>
      <c r="I396" s="51"/>
      <c r="J396" s="51"/>
    </row>
    <row r="397" spans="1:10" s="50" customFormat="1" x14ac:dyDescent="0.3">
      <c r="A397" s="51"/>
      <c r="B397" s="51"/>
      <c r="C397" s="51"/>
      <c r="D397" s="51"/>
      <c r="E397" s="51"/>
      <c r="F397" s="51"/>
      <c r="G397" s="51"/>
      <c r="H397" s="51"/>
      <c r="I397" s="51"/>
      <c r="J397" s="51"/>
    </row>
    <row r="398" spans="1:10" s="50" customFormat="1" x14ac:dyDescent="0.3">
      <c r="A398" s="51"/>
      <c r="B398" s="51"/>
      <c r="C398" s="51"/>
      <c r="D398" s="51"/>
      <c r="E398" s="51"/>
      <c r="F398" s="51"/>
      <c r="G398" s="51"/>
      <c r="H398" s="51"/>
      <c r="I398" s="51"/>
      <c r="J398" s="51"/>
    </row>
    <row r="399" spans="1:10" s="50" customFormat="1" x14ac:dyDescent="0.3">
      <c r="A399" s="51"/>
      <c r="B399" s="51"/>
      <c r="C399" s="51"/>
      <c r="D399" s="51"/>
      <c r="E399" s="51"/>
      <c r="F399" s="51"/>
      <c r="G399" s="51"/>
      <c r="H399" s="51"/>
      <c r="I399" s="51"/>
      <c r="J399" s="51"/>
    </row>
    <row r="400" spans="1:10" s="50" customFormat="1" x14ac:dyDescent="0.3">
      <c r="A400" s="51"/>
      <c r="B400" s="51"/>
      <c r="C400" s="51"/>
      <c r="D400" s="51"/>
      <c r="E400" s="51"/>
      <c r="F400" s="51"/>
      <c r="G400" s="51"/>
      <c r="H400" s="51"/>
      <c r="I400" s="51"/>
      <c r="J400" s="51"/>
    </row>
    <row r="401" spans="1:10" s="50" customFormat="1" x14ac:dyDescent="0.3">
      <c r="A401" s="51"/>
      <c r="B401" s="51"/>
      <c r="C401" s="51"/>
      <c r="D401" s="51"/>
      <c r="E401" s="51"/>
      <c r="F401" s="51"/>
      <c r="G401" s="51"/>
      <c r="H401" s="51"/>
      <c r="I401" s="51"/>
      <c r="J401" s="51"/>
    </row>
    <row r="402" spans="1:10" s="50" customFormat="1" x14ac:dyDescent="0.3">
      <c r="A402" s="51"/>
      <c r="B402" s="51"/>
      <c r="C402" s="51"/>
      <c r="D402" s="51"/>
      <c r="E402" s="51"/>
      <c r="F402" s="51"/>
      <c r="G402" s="51"/>
      <c r="H402" s="51"/>
      <c r="I402" s="51"/>
      <c r="J402" s="51"/>
    </row>
    <row r="403" spans="1:10" s="50" customFormat="1" x14ac:dyDescent="0.3">
      <c r="A403" s="51"/>
      <c r="B403" s="51"/>
      <c r="C403" s="51"/>
      <c r="D403" s="51"/>
      <c r="E403" s="51"/>
      <c r="F403" s="51"/>
      <c r="G403" s="51"/>
      <c r="H403" s="51"/>
      <c r="I403" s="51"/>
      <c r="J403" s="51"/>
    </row>
    <row r="404" spans="1:10" s="50" customFormat="1" x14ac:dyDescent="0.3">
      <c r="A404" s="51"/>
      <c r="B404" s="51"/>
      <c r="C404" s="51"/>
      <c r="D404" s="51"/>
      <c r="E404" s="51"/>
      <c r="F404" s="51"/>
      <c r="G404" s="51"/>
      <c r="H404" s="51"/>
      <c r="I404" s="51"/>
      <c r="J404" s="51"/>
    </row>
    <row r="405" spans="1:10" s="50" customFormat="1" x14ac:dyDescent="0.3">
      <c r="A405" s="51"/>
      <c r="B405" s="51"/>
      <c r="C405" s="51"/>
      <c r="D405" s="51"/>
      <c r="E405" s="51"/>
      <c r="F405" s="51"/>
      <c r="G405" s="51"/>
      <c r="H405" s="51"/>
      <c r="I405" s="51"/>
      <c r="J405" s="51"/>
    </row>
    <row r="406" spans="1:10" s="50" customFormat="1" x14ac:dyDescent="0.3">
      <c r="A406" s="51"/>
      <c r="B406" s="51"/>
      <c r="C406" s="51"/>
      <c r="D406" s="51"/>
      <c r="E406" s="51"/>
      <c r="F406" s="51"/>
      <c r="G406" s="51"/>
      <c r="H406" s="51"/>
      <c r="I406" s="51"/>
      <c r="J406" s="51"/>
    </row>
    <row r="407" spans="1:10" s="50" customFormat="1" x14ac:dyDescent="0.3">
      <c r="A407" s="51"/>
      <c r="B407" s="51"/>
      <c r="C407" s="51"/>
      <c r="D407" s="51"/>
      <c r="E407" s="51"/>
      <c r="F407" s="51"/>
      <c r="G407" s="51"/>
      <c r="H407" s="51"/>
      <c r="I407" s="51"/>
      <c r="J407" s="51"/>
    </row>
    <row r="408" spans="1:10" s="50" customFormat="1" x14ac:dyDescent="0.3">
      <c r="A408" s="51"/>
      <c r="B408" s="51"/>
      <c r="C408" s="51"/>
      <c r="D408" s="51"/>
      <c r="E408" s="51"/>
      <c r="F408" s="51"/>
      <c r="G408" s="51"/>
      <c r="H408" s="51"/>
      <c r="I408" s="51"/>
      <c r="J408" s="51"/>
    </row>
    <row r="409" spans="1:10" s="50" customFormat="1" x14ac:dyDescent="0.3">
      <c r="A409" s="51"/>
      <c r="B409" s="51"/>
      <c r="C409" s="51"/>
      <c r="D409" s="51"/>
      <c r="E409" s="51"/>
      <c r="F409" s="51"/>
      <c r="G409" s="51"/>
      <c r="H409" s="51"/>
      <c r="I409" s="51"/>
      <c r="J409" s="51"/>
    </row>
    <row r="410" spans="1:10" s="50" customFormat="1" x14ac:dyDescent="0.3">
      <c r="A410" s="51"/>
      <c r="B410" s="51"/>
      <c r="C410" s="51"/>
      <c r="D410" s="51"/>
      <c r="E410" s="51"/>
      <c r="F410" s="51"/>
      <c r="G410" s="51"/>
      <c r="H410" s="51"/>
      <c r="I410" s="51"/>
      <c r="J410" s="51"/>
    </row>
    <row r="411" spans="1:10" s="50" customFormat="1" x14ac:dyDescent="0.3">
      <c r="A411" s="51"/>
      <c r="B411" s="51"/>
      <c r="C411" s="51"/>
      <c r="D411" s="51"/>
      <c r="E411" s="51"/>
      <c r="F411" s="51"/>
      <c r="G411" s="51"/>
      <c r="H411" s="51"/>
      <c r="I411" s="51"/>
      <c r="J411" s="51"/>
    </row>
    <row r="412" spans="1:10" s="50" customFormat="1" x14ac:dyDescent="0.3">
      <c r="A412" s="51"/>
      <c r="B412" s="51"/>
      <c r="C412" s="51"/>
      <c r="D412" s="51"/>
      <c r="E412" s="51"/>
      <c r="F412" s="51"/>
      <c r="G412" s="51"/>
      <c r="H412" s="51"/>
      <c r="I412" s="51"/>
      <c r="J412" s="51"/>
    </row>
    <row r="413" spans="1:10" s="50" customFormat="1" x14ac:dyDescent="0.3">
      <c r="A413" s="51"/>
      <c r="B413" s="51"/>
      <c r="C413" s="51"/>
      <c r="D413" s="51"/>
      <c r="E413" s="51"/>
      <c r="F413" s="51"/>
      <c r="G413" s="51"/>
      <c r="H413" s="51"/>
      <c r="I413" s="51"/>
      <c r="J413" s="51"/>
    </row>
    <row r="414" spans="1:10" s="50" customFormat="1" x14ac:dyDescent="0.3">
      <c r="A414" s="51"/>
      <c r="B414" s="51"/>
      <c r="C414" s="51"/>
      <c r="D414" s="51"/>
      <c r="E414" s="51"/>
      <c r="F414" s="51"/>
      <c r="G414" s="51"/>
      <c r="H414" s="51"/>
      <c r="I414" s="51"/>
      <c r="J414" s="51"/>
    </row>
    <row r="415" spans="1:10" s="50" customFormat="1" x14ac:dyDescent="0.3">
      <c r="A415" s="51"/>
      <c r="B415" s="51"/>
      <c r="C415" s="51"/>
      <c r="D415" s="51"/>
      <c r="E415" s="51"/>
      <c r="F415" s="51"/>
      <c r="G415" s="51"/>
      <c r="H415" s="51"/>
      <c r="I415" s="51"/>
      <c r="J415" s="51"/>
    </row>
    <row r="416" spans="1:10" s="50" customFormat="1" x14ac:dyDescent="0.3">
      <c r="A416" s="51"/>
      <c r="B416" s="51"/>
      <c r="C416" s="51"/>
      <c r="D416" s="51"/>
      <c r="E416" s="51"/>
      <c r="F416" s="51"/>
      <c r="G416" s="51"/>
      <c r="H416" s="51"/>
      <c r="I416" s="51"/>
      <c r="J416" s="51"/>
    </row>
    <row r="417" spans="1:10" s="50" customFormat="1" x14ac:dyDescent="0.3">
      <c r="A417" s="51"/>
      <c r="B417" s="51"/>
      <c r="C417" s="51"/>
      <c r="D417" s="51"/>
      <c r="E417" s="51"/>
      <c r="F417" s="51"/>
      <c r="G417" s="51"/>
      <c r="H417" s="51"/>
      <c r="I417" s="51"/>
      <c r="J417" s="51"/>
    </row>
    <row r="418" spans="1:10" s="50" customFormat="1" x14ac:dyDescent="0.3">
      <c r="A418" s="51"/>
      <c r="B418" s="51"/>
      <c r="C418" s="51"/>
      <c r="D418" s="51"/>
      <c r="E418" s="51"/>
      <c r="F418" s="51"/>
      <c r="G418" s="51"/>
      <c r="H418" s="51"/>
      <c r="I418" s="51"/>
      <c r="J418" s="51"/>
    </row>
    <row r="419" spans="1:10" s="50" customFormat="1" x14ac:dyDescent="0.3">
      <c r="A419" s="51"/>
      <c r="B419" s="51"/>
      <c r="C419" s="51"/>
      <c r="D419" s="51"/>
      <c r="E419" s="51"/>
      <c r="F419" s="51"/>
      <c r="G419" s="51"/>
      <c r="H419" s="51"/>
      <c r="I419" s="51"/>
      <c r="J419" s="51"/>
    </row>
    <row r="420" spans="1:10" s="50" customFormat="1" x14ac:dyDescent="0.3">
      <c r="A420" s="51"/>
      <c r="B420" s="51"/>
      <c r="C420" s="51"/>
      <c r="D420" s="51"/>
      <c r="E420" s="51"/>
      <c r="F420" s="51"/>
      <c r="G420" s="51"/>
      <c r="H420" s="51"/>
      <c r="I420" s="51"/>
      <c r="J420" s="51"/>
    </row>
    <row r="421" spans="1:10" s="50" customFormat="1" x14ac:dyDescent="0.3">
      <c r="A421" s="51"/>
      <c r="B421" s="51"/>
      <c r="C421" s="51"/>
      <c r="D421" s="51"/>
      <c r="E421" s="51"/>
      <c r="F421" s="51"/>
      <c r="G421" s="51"/>
      <c r="H421" s="51"/>
      <c r="I421" s="51"/>
      <c r="J421" s="51"/>
    </row>
    <row r="422" spans="1:10" s="50" customFormat="1" x14ac:dyDescent="0.3">
      <c r="A422" s="51"/>
      <c r="B422" s="51"/>
      <c r="C422" s="51"/>
      <c r="D422" s="51"/>
      <c r="E422" s="51"/>
      <c r="F422" s="51"/>
      <c r="G422" s="51"/>
      <c r="H422" s="51"/>
      <c r="I422" s="51"/>
      <c r="J422" s="51"/>
    </row>
    <row r="423" spans="1:10" s="50" customFormat="1" x14ac:dyDescent="0.3">
      <c r="A423" s="51"/>
      <c r="B423" s="51"/>
      <c r="C423" s="51"/>
      <c r="D423" s="51"/>
      <c r="E423" s="51"/>
      <c r="F423" s="51"/>
      <c r="G423" s="51"/>
      <c r="H423" s="51"/>
      <c r="I423" s="51"/>
      <c r="J423" s="51"/>
    </row>
    <row r="424" spans="1:10" s="50" customFormat="1" x14ac:dyDescent="0.3">
      <c r="A424" s="51"/>
      <c r="B424" s="51"/>
      <c r="C424" s="51"/>
      <c r="D424" s="51"/>
      <c r="E424" s="51"/>
      <c r="F424" s="51"/>
      <c r="G424" s="51"/>
      <c r="H424" s="51"/>
      <c r="I424" s="51"/>
      <c r="J424" s="51"/>
    </row>
    <row r="425" spans="1:10" s="50" customFormat="1" x14ac:dyDescent="0.3">
      <c r="A425" s="51"/>
      <c r="B425" s="51"/>
      <c r="C425" s="51"/>
      <c r="D425" s="51"/>
      <c r="E425" s="51"/>
      <c r="F425" s="51"/>
      <c r="G425" s="51"/>
      <c r="H425" s="51"/>
      <c r="I425" s="51"/>
      <c r="J425" s="51"/>
    </row>
    <row r="426" spans="1:10" s="50" customFormat="1" x14ac:dyDescent="0.3">
      <c r="A426" s="51"/>
      <c r="B426" s="51"/>
      <c r="C426" s="51"/>
      <c r="D426" s="51"/>
      <c r="E426" s="51"/>
      <c r="F426" s="51"/>
      <c r="G426" s="51"/>
      <c r="H426" s="51"/>
      <c r="I426" s="51"/>
      <c r="J426" s="51"/>
    </row>
    <row r="427" spans="1:10" s="50" customFormat="1" x14ac:dyDescent="0.3">
      <c r="A427" s="51"/>
      <c r="B427" s="51"/>
      <c r="C427" s="51"/>
      <c r="D427" s="51"/>
      <c r="E427" s="51"/>
      <c r="F427" s="51"/>
      <c r="G427" s="51"/>
      <c r="H427" s="51"/>
      <c r="I427" s="51"/>
      <c r="J427" s="51"/>
    </row>
    <row r="428" spans="1:10" s="50" customFormat="1" x14ac:dyDescent="0.3">
      <c r="A428" s="51"/>
      <c r="B428" s="51"/>
      <c r="C428" s="51"/>
      <c r="D428" s="51"/>
      <c r="E428" s="51"/>
      <c r="F428" s="51"/>
      <c r="G428" s="51"/>
      <c r="H428" s="51"/>
      <c r="I428" s="51"/>
      <c r="J428" s="51"/>
    </row>
    <row r="429" spans="1:10" s="50" customFormat="1" x14ac:dyDescent="0.3">
      <c r="A429" s="51"/>
      <c r="B429" s="51"/>
      <c r="C429" s="51"/>
      <c r="D429" s="51"/>
      <c r="E429" s="51"/>
      <c r="F429" s="51"/>
      <c r="G429" s="51"/>
      <c r="H429" s="51"/>
      <c r="I429" s="51"/>
      <c r="J429" s="51"/>
    </row>
    <row r="430" spans="1:10" s="50" customFormat="1" x14ac:dyDescent="0.3">
      <c r="A430" s="51"/>
      <c r="B430" s="51"/>
      <c r="C430" s="51"/>
      <c r="D430" s="51"/>
      <c r="E430" s="51"/>
      <c r="F430" s="51"/>
      <c r="G430" s="51"/>
      <c r="H430" s="51"/>
      <c r="I430" s="51"/>
      <c r="J430" s="51"/>
    </row>
    <row r="431" spans="1:10" s="50" customFormat="1" x14ac:dyDescent="0.3">
      <c r="A431" s="51"/>
      <c r="B431" s="51"/>
      <c r="C431" s="51"/>
      <c r="D431" s="51"/>
      <c r="E431" s="51"/>
      <c r="F431" s="51"/>
      <c r="G431" s="51"/>
      <c r="H431" s="51"/>
      <c r="I431" s="51"/>
      <c r="J431" s="51"/>
    </row>
    <row r="432" spans="1:10" s="50" customFormat="1" x14ac:dyDescent="0.3">
      <c r="A432" s="51"/>
      <c r="B432" s="51"/>
      <c r="C432" s="51"/>
      <c r="D432" s="51"/>
      <c r="E432" s="51"/>
      <c r="F432" s="51"/>
      <c r="G432" s="51"/>
      <c r="H432" s="51"/>
      <c r="I432" s="51"/>
      <c r="J432" s="51"/>
    </row>
    <row r="433" spans="1:10" s="50" customFormat="1" x14ac:dyDescent="0.3">
      <c r="A433" s="51"/>
      <c r="B433" s="51"/>
      <c r="C433" s="51"/>
      <c r="D433" s="51"/>
      <c r="E433" s="51"/>
      <c r="F433" s="51"/>
      <c r="G433" s="51"/>
      <c r="H433" s="51"/>
      <c r="I433" s="51"/>
      <c r="J433" s="51"/>
    </row>
    <row r="434" spans="1:10" s="50" customFormat="1" x14ac:dyDescent="0.3">
      <c r="A434" s="51"/>
      <c r="B434" s="51"/>
      <c r="C434" s="51"/>
      <c r="D434" s="51"/>
      <c r="E434" s="51"/>
      <c r="F434" s="51"/>
      <c r="G434" s="51"/>
      <c r="H434" s="51"/>
      <c r="I434" s="51"/>
      <c r="J434" s="51"/>
    </row>
    <row r="435" spans="1:10" s="50" customFormat="1" x14ac:dyDescent="0.3">
      <c r="A435" s="51"/>
      <c r="B435" s="51"/>
      <c r="C435" s="51"/>
      <c r="D435" s="51"/>
      <c r="E435" s="51"/>
      <c r="F435" s="51"/>
      <c r="G435" s="51"/>
      <c r="H435" s="51"/>
      <c r="I435" s="51"/>
      <c r="J435" s="51"/>
    </row>
    <row r="436" spans="1:10" s="50" customFormat="1" x14ac:dyDescent="0.3">
      <c r="A436" s="51"/>
      <c r="B436" s="51"/>
      <c r="C436" s="51"/>
      <c r="D436" s="51"/>
      <c r="E436" s="51"/>
      <c r="F436" s="51"/>
      <c r="G436" s="51"/>
      <c r="H436" s="51"/>
      <c r="I436" s="51"/>
      <c r="J436" s="51"/>
    </row>
    <row r="437" spans="1:10" s="50" customFormat="1" x14ac:dyDescent="0.3">
      <c r="A437" s="51"/>
      <c r="B437" s="51"/>
      <c r="C437" s="51"/>
      <c r="D437" s="51"/>
      <c r="E437" s="51"/>
      <c r="F437" s="51"/>
      <c r="G437" s="51"/>
      <c r="H437" s="51"/>
      <c r="I437" s="51"/>
      <c r="J437" s="51"/>
    </row>
    <row r="438" spans="1:10" s="50" customFormat="1" x14ac:dyDescent="0.3">
      <c r="A438" s="51"/>
      <c r="B438" s="51"/>
      <c r="C438" s="51"/>
      <c r="D438" s="51"/>
      <c r="E438" s="51"/>
      <c r="F438" s="51"/>
      <c r="G438" s="51"/>
      <c r="H438" s="51"/>
      <c r="I438" s="51"/>
      <c r="J438" s="51"/>
    </row>
    <row r="439" spans="1:10" s="50" customFormat="1" x14ac:dyDescent="0.3">
      <c r="A439" s="51"/>
      <c r="B439" s="51"/>
      <c r="C439" s="51"/>
      <c r="D439" s="51"/>
      <c r="E439" s="51"/>
      <c r="F439" s="51"/>
      <c r="G439" s="51"/>
      <c r="H439" s="51"/>
      <c r="I439" s="51"/>
      <c r="J439" s="51"/>
    </row>
    <row r="440" spans="1:10" s="50" customFormat="1" x14ac:dyDescent="0.3">
      <c r="A440" s="51"/>
      <c r="B440" s="51"/>
      <c r="C440" s="51"/>
      <c r="D440" s="51"/>
      <c r="E440" s="51"/>
      <c r="F440" s="51"/>
      <c r="G440" s="51"/>
      <c r="H440" s="51"/>
      <c r="I440" s="51"/>
      <c r="J440" s="51"/>
    </row>
    <row r="441" spans="1:10" s="50" customFormat="1" x14ac:dyDescent="0.3">
      <c r="A441" s="51"/>
      <c r="B441" s="51"/>
      <c r="C441" s="51"/>
      <c r="D441" s="51"/>
      <c r="E441" s="51"/>
      <c r="F441" s="51"/>
      <c r="G441" s="51"/>
      <c r="H441" s="51"/>
      <c r="I441" s="51"/>
      <c r="J441" s="51"/>
    </row>
    <row r="442" spans="1:10" s="50" customFormat="1" x14ac:dyDescent="0.3">
      <c r="A442" s="51"/>
      <c r="B442" s="51"/>
      <c r="C442" s="51"/>
      <c r="D442" s="51"/>
      <c r="E442" s="51"/>
      <c r="F442" s="51"/>
      <c r="G442" s="51"/>
      <c r="H442" s="51"/>
      <c r="I442" s="51"/>
      <c r="J442" s="51"/>
    </row>
    <row r="443" spans="1:10" s="50" customFormat="1" x14ac:dyDescent="0.3">
      <c r="A443" s="51"/>
      <c r="B443" s="51"/>
      <c r="C443" s="51"/>
      <c r="D443" s="51"/>
      <c r="E443" s="51"/>
      <c r="F443" s="51"/>
      <c r="G443" s="51"/>
      <c r="H443" s="51"/>
      <c r="I443" s="51"/>
      <c r="J443" s="51"/>
    </row>
    <row r="444" spans="1:10" s="50" customFormat="1" x14ac:dyDescent="0.3">
      <c r="A444" s="51"/>
      <c r="B444" s="51"/>
      <c r="C444" s="51"/>
      <c r="D444" s="51"/>
      <c r="E444" s="51"/>
      <c r="F444" s="51"/>
      <c r="G444" s="51"/>
      <c r="H444" s="51"/>
      <c r="I444" s="51"/>
      <c r="J444" s="51"/>
    </row>
    <row r="445" spans="1:10" s="50" customFormat="1" x14ac:dyDescent="0.3">
      <c r="A445" s="51"/>
      <c r="B445" s="51"/>
      <c r="C445" s="51"/>
      <c r="D445" s="51"/>
      <c r="E445" s="51"/>
      <c r="F445" s="51"/>
      <c r="G445" s="51"/>
      <c r="H445" s="51"/>
      <c r="I445" s="51"/>
      <c r="J445" s="51"/>
    </row>
    <row r="446" spans="1:10" s="50" customFormat="1" x14ac:dyDescent="0.3">
      <c r="A446" s="51"/>
      <c r="B446" s="51"/>
      <c r="C446" s="51"/>
      <c r="D446" s="51"/>
      <c r="E446" s="51"/>
      <c r="F446" s="51"/>
      <c r="G446" s="51"/>
      <c r="H446" s="51"/>
      <c r="I446" s="51"/>
      <c r="J446" s="51"/>
    </row>
    <row r="447" spans="1:10" s="50" customFormat="1" x14ac:dyDescent="0.3">
      <c r="A447" s="51"/>
      <c r="B447" s="51"/>
      <c r="C447" s="51"/>
      <c r="D447" s="51"/>
      <c r="E447" s="51"/>
      <c r="F447" s="51"/>
      <c r="G447" s="51"/>
      <c r="H447" s="51"/>
      <c r="I447" s="51"/>
      <c r="J447" s="51"/>
    </row>
    <row r="448" spans="1:10" s="50" customFormat="1" x14ac:dyDescent="0.3">
      <c r="A448" s="51"/>
      <c r="B448" s="51"/>
      <c r="C448" s="51"/>
      <c r="D448" s="51"/>
      <c r="E448" s="51"/>
      <c r="F448" s="51"/>
      <c r="G448" s="51"/>
      <c r="H448" s="51"/>
      <c r="I448" s="51"/>
      <c r="J448" s="51"/>
    </row>
    <row r="449" spans="1:10" s="50" customFormat="1" x14ac:dyDescent="0.3">
      <c r="A449" s="51"/>
      <c r="B449" s="51"/>
      <c r="C449" s="51"/>
      <c r="D449" s="51"/>
      <c r="E449" s="51"/>
      <c r="F449" s="51"/>
      <c r="G449" s="51"/>
      <c r="H449" s="51"/>
      <c r="I449" s="51"/>
      <c r="J449" s="51"/>
    </row>
    <row r="450" spans="1:10" s="50" customFormat="1" x14ac:dyDescent="0.3">
      <c r="A450" s="51"/>
      <c r="B450" s="51"/>
      <c r="C450" s="51"/>
      <c r="D450" s="51"/>
      <c r="E450" s="51"/>
      <c r="F450" s="51"/>
      <c r="G450" s="51"/>
      <c r="H450" s="51"/>
      <c r="I450" s="51"/>
      <c r="J450" s="51"/>
    </row>
    <row r="451" spans="1:10" s="50" customFormat="1" x14ac:dyDescent="0.3">
      <c r="A451" s="51"/>
      <c r="B451" s="51"/>
      <c r="C451" s="51"/>
      <c r="D451" s="51"/>
      <c r="E451" s="51"/>
      <c r="F451" s="51"/>
      <c r="G451" s="51"/>
      <c r="H451" s="51"/>
      <c r="I451" s="51"/>
      <c r="J451" s="51"/>
    </row>
    <row r="452" spans="1:10" s="50" customFormat="1" x14ac:dyDescent="0.3">
      <c r="A452" s="51"/>
      <c r="B452" s="51"/>
      <c r="C452" s="51"/>
      <c r="D452" s="51"/>
      <c r="E452" s="51"/>
      <c r="F452" s="51"/>
      <c r="G452" s="51"/>
      <c r="H452" s="51"/>
      <c r="I452" s="51"/>
      <c r="J452" s="51"/>
    </row>
    <row r="453" spans="1:10" s="50" customFormat="1" x14ac:dyDescent="0.3">
      <c r="A453" s="51"/>
      <c r="B453" s="51"/>
      <c r="C453" s="51"/>
      <c r="D453" s="51"/>
      <c r="E453" s="51"/>
      <c r="F453" s="51"/>
      <c r="G453" s="51"/>
      <c r="H453" s="51"/>
      <c r="I453" s="51"/>
      <c r="J453" s="51"/>
    </row>
    <row r="454" spans="1:10" s="50" customFormat="1" x14ac:dyDescent="0.3">
      <c r="A454" s="51"/>
      <c r="B454" s="51"/>
      <c r="C454" s="51"/>
      <c r="D454" s="51"/>
      <c r="E454" s="51"/>
      <c r="F454" s="51"/>
      <c r="G454" s="51"/>
      <c r="H454" s="51"/>
      <c r="I454" s="51"/>
      <c r="J454" s="51"/>
    </row>
    <row r="455" spans="1:10" s="50" customFormat="1" x14ac:dyDescent="0.3">
      <c r="A455" s="51"/>
      <c r="B455" s="51"/>
      <c r="C455" s="51"/>
      <c r="D455" s="51"/>
      <c r="E455" s="51"/>
      <c r="F455" s="51"/>
      <c r="G455" s="51"/>
      <c r="H455" s="51"/>
      <c r="I455" s="51"/>
      <c r="J455" s="51"/>
    </row>
    <row r="456" spans="1:10" s="50" customFormat="1" x14ac:dyDescent="0.3">
      <c r="A456" s="51"/>
      <c r="B456" s="51"/>
      <c r="C456" s="51"/>
      <c r="D456" s="51"/>
      <c r="E456" s="51"/>
      <c r="F456" s="51"/>
      <c r="G456" s="51"/>
      <c r="H456" s="51"/>
      <c r="I456" s="51"/>
      <c r="J456" s="51"/>
    </row>
    <row r="457" spans="1:10" s="50" customFormat="1" x14ac:dyDescent="0.3">
      <c r="A457" s="51"/>
      <c r="B457" s="51"/>
      <c r="C457" s="51"/>
      <c r="D457" s="51"/>
      <c r="E457" s="51"/>
      <c r="F457" s="51"/>
      <c r="G457" s="51"/>
      <c r="H457" s="51"/>
      <c r="I457" s="51"/>
      <c r="J457" s="51"/>
    </row>
    <row r="458" spans="1:10" s="50" customFormat="1" x14ac:dyDescent="0.3">
      <c r="A458" s="51"/>
      <c r="B458" s="51"/>
      <c r="C458" s="51"/>
      <c r="D458" s="51"/>
      <c r="E458" s="51"/>
      <c r="F458" s="51"/>
      <c r="G458" s="51"/>
      <c r="H458" s="51"/>
      <c r="I458" s="51"/>
      <c r="J458" s="51"/>
    </row>
    <row r="459" spans="1:10" s="50" customFormat="1" x14ac:dyDescent="0.3">
      <c r="A459" s="51"/>
      <c r="B459" s="51"/>
      <c r="C459" s="51"/>
      <c r="D459" s="51"/>
      <c r="E459" s="51"/>
      <c r="F459" s="51"/>
      <c r="G459" s="51"/>
      <c r="H459" s="51"/>
      <c r="I459" s="51"/>
      <c r="J459" s="51"/>
    </row>
    <row r="460" spans="1:10" s="50" customFormat="1" x14ac:dyDescent="0.3">
      <c r="A460" s="51"/>
      <c r="B460" s="51"/>
      <c r="C460" s="51"/>
      <c r="D460" s="51"/>
      <c r="E460" s="51"/>
      <c r="F460" s="51"/>
      <c r="G460" s="51"/>
      <c r="H460" s="51"/>
      <c r="I460" s="51"/>
      <c r="J460" s="51"/>
    </row>
    <row r="461" spans="1:10" s="50" customFormat="1" x14ac:dyDescent="0.3">
      <c r="A461" s="51"/>
      <c r="B461" s="51"/>
      <c r="C461" s="51"/>
      <c r="D461" s="51"/>
      <c r="E461" s="51"/>
      <c r="F461" s="51"/>
      <c r="G461" s="51"/>
      <c r="H461" s="51"/>
      <c r="I461" s="51"/>
      <c r="J461" s="51"/>
    </row>
    <row r="462" spans="1:10" s="50" customFormat="1" x14ac:dyDescent="0.3">
      <c r="A462" s="51"/>
      <c r="B462" s="51"/>
      <c r="C462" s="51"/>
      <c r="D462" s="51"/>
      <c r="E462" s="51"/>
      <c r="F462" s="51"/>
      <c r="G462" s="51"/>
      <c r="H462" s="51"/>
      <c r="I462" s="51"/>
      <c r="J462" s="51"/>
    </row>
    <row r="463" spans="1:10" s="50" customFormat="1" x14ac:dyDescent="0.3">
      <c r="A463" s="51"/>
      <c r="B463" s="51"/>
      <c r="C463" s="51"/>
      <c r="D463" s="51"/>
      <c r="E463" s="51"/>
      <c r="F463" s="51"/>
      <c r="G463" s="51"/>
      <c r="H463" s="51"/>
      <c r="I463" s="51"/>
      <c r="J463" s="51"/>
    </row>
    <row r="464" spans="1:10" s="50" customFormat="1" x14ac:dyDescent="0.3">
      <c r="A464" s="51"/>
      <c r="B464" s="51"/>
      <c r="C464" s="51"/>
      <c r="D464" s="51"/>
      <c r="E464" s="51"/>
      <c r="F464" s="51"/>
      <c r="G464" s="51"/>
      <c r="H464" s="51"/>
      <c r="I464" s="51"/>
      <c r="J464" s="51"/>
    </row>
    <row r="465" spans="1:10" s="50" customFormat="1" x14ac:dyDescent="0.3">
      <c r="A465" s="51"/>
      <c r="B465" s="51"/>
      <c r="C465" s="51"/>
      <c r="D465" s="51"/>
      <c r="E465" s="51"/>
      <c r="F465" s="51"/>
      <c r="G465" s="51"/>
      <c r="H465" s="51"/>
      <c r="I465" s="51"/>
      <c r="J465" s="51"/>
    </row>
    <row r="466" spans="1:10" s="50" customFormat="1" x14ac:dyDescent="0.3">
      <c r="A466" s="51"/>
      <c r="B466" s="51"/>
      <c r="C466" s="51"/>
      <c r="D466" s="51"/>
      <c r="E466" s="51"/>
      <c r="F466" s="51"/>
      <c r="G466" s="51"/>
      <c r="H466" s="51"/>
      <c r="I466" s="51"/>
      <c r="J466" s="51"/>
    </row>
    <row r="467" spans="1:10" s="50" customFormat="1" x14ac:dyDescent="0.3">
      <c r="A467" s="51"/>
      <c r="B467" s="51"/>
      <c r="C467" s="51"/>
      <c r="D467" s="51"/>
      <c r="E467" s="51"/>
      <c r="F467" s="51"/>
      <c r="G467" s="51"/>
      <c r="H467" s="51"/>
      <c r="I467" s="51"/>
      <c r="J467" s="51"/>
    </row>
    <row r="468" spans="1:10" s="50" customFormat="1" x14ac:dyDescent="0.3">
      <c r="A468" s="51"/>
      <c r="B468" s="51"/>
      <c r="C468" s="51"/>
      <c r="D468" s="51"/>
      <c r="E468" s="51"/>
      <c r="F468" s="51"/>
      <c r="G468" s="51"/>
      <c r="H468" s="51"/>
      <c r="I468" s="51"/>
      <c r="J468" s="51"/>
    </row>
    <row r="469" spans="1:10" s="50" customFormat="1" x14ac:dyDescent="0.3">
      <c r="A469" s="51"/>
      <c r="B469" s="51"/>
      <c r="C469" s="51"/>
      <c r="D469" s="51"/>
      <c r="E469" s="51"/>
      <c r="F469" s="51"/>
      <c r="G469" s="51"/>
      <c r="H469" s="51"/>
      <c r="I469" s="51"/>
      <c r="J469" s="51"/>
    </row>
    <row r="470" spans="1:10" s="50" customFormat="1" x14ac:dyDescent="0.3">
      <c r="A470" s="51"/>
      <c r="B470" s="51"/>
      <c r="C470" s="51"/>
      <c r="D470" s="51"/>
      <c r="E470" s="51"/>
      <c r="F470" s="51"/>
      <c r="G470" s="51"/>
      <c r="H470" s="51"/>
      <c r="I470" s="51"/>
      <c r="J470" s="51"/>
    </row>
    <row r="471" spans="1:10" s="50" customFormat="1" x14ac:dyDescent="0.3">
      <c r="A471" s="51"/>
      <c r="B471" s="51"/>
      <c r="C471" s="51"/>
      <c r="D471" s="51"/>
      <c r="E471" s="51"/>
      <c r="F471" s="51"/>
      <c r="G471" s="51"/>
      <c r="H471" s="51"/>
      <c r="I471" s="51"/>
      <c r="J471" s="51"/>
    </row>
    <row r="472" spans="1:10" s="50" customFormat="1" x14ac:dyDescent="0.3">
      <c r="A472" s="51"/>
      <c r="B472" s="51"/>
      <c r="C472" s="51"/>
      <c r="D472" s="51"/>
      <c r="E472" s="51"/>
      <c r="F472" s="51"/>
      <c r="G472" s="51"/>
      <c r="H472" s="51"/>
      <c r="I472" s="51"/>
      <c r="J472" s="51"/>
    </row>
    <row r="473" spans="1:10" s="50" customFormat="1" x14ac:dyDescent="0.3">
      <c r="A473" s="51"/>
      <c r="B473" s="51"/>
      <c r="C473" s="51"/>
      <c r="D473" s="51"/>
      <c r="E473" s="51"/>
      <c r="F473" s="51"/>
      <c r="G473" s="51"/>
      <c r="H473" s="51"/>
      <c r="I473" s="51"/>
      <c r="J473" s="51"/>
    </row>
    <row r="474" spans="1:10" s="50" customFormat="1" x14ac:dyDescent="0.3">
      <c r="A474" s="51"/>
      <c r="B474" s="51"/>
      <c r="C474" s="51"/>
      <c r="D474" s="51"/>
      <c r="E474" s="51"/>
      <c r="F474" s="51"/>
      <c r="G474" s="51"/>
      <c r="H474" s="51"/>
      <c r="I474" s="51"/>
      <c r="J474" s="51"/>
    </row>
    <row r="475" spans="1:10" s="50" customFormat="1" x14ac:dyDescent="0.3">
      <c r="A475" s="51"/>
      <c r="B475" s="51"/>
      <c r="C475" s="51"/>
      <c r="D475" s="51"/>
      <c r="E475" s="51"/>
      <c r="F475" s="51"/>
      <c r="G475" s="51"/>
      <c r="H475" s="51"/>
      <c r="I475" s="51"/>
      <c r="J475" s="51"/>
    </row>
    <row r="476" spans="1:10" s="50" customFormat="1" x14ac:dyDescent="0.3">
      <c r="A476" s="51"/>
      <c r="B476" s="51"/>
      <c r="C476" s="51"/>
      <c r="D476" s="51"/>
      <c r="E476" s="51"/>
      <c r="F476" s="51"/>
      <c r="G476" s="51"/>
      <c r="H476" s="51"/>
      <c r="I476" s="51"/>
      <c r="J476" s="51"/>
    </row>
    <row r="477" spans="1:10" s="50" customFormat="1" x14ac:dyDescent="0.3">
      <c r="A477" s="51"/>
      <c r="B477" s="51"/>
      <c r="C477" s="51"/>
      <c r="D477" s="51"/>
      <c r="E477" s="51"/>
      <c r="F477" s="51"/>
      <c r="G477" s="51"/>
      <c r="H477" s="51"/>
      <c r="I477" s="51"/>
      <c r="J477" s="51"/>
    </row>
    <row r="478" spans="1:10" s="50" customFormat="1" x14ac:dyDescent="0.3">
      <c r="A478" s="51"/>
      <c r="B478" s="51"/>
      <c r="C478" s="51"/>
      <c r="D478" s="51"/>
      <c r="E478" s="51"/>
      <c r="F478" s="51"/>
      <c r="G478" s="51"/>
      <c r="H478" s="51"/>
      <c r="I478" s="51"/>
      <c r="J478" s="51"/>
    </row>
    <row r="479" spans="1:10" s="50" customFormat="1" x14ac:dyDescent="0.3">
      <c r="A479" s="51"/>
      <c r="B479" s="51"/>
      <c r="C479" s="51"/>
      <c r="D479" s="51"/>
      <c r="E479" s="51"/>
      <c r="F479" s="51"/>
      <c r="G479" s="51"/>
      <c r="H479" s="51"/>
      <c r="I479" s="51"/>
      <c r="J479" s="51"/>
    </row>
    <row r="480" spans="1:10" s="50" customFormat="1" x14ac:dyDescent="0.3">
      <c r="A480" s="51"/>
      <c r="B480" s="51"/>
      <c r="C480" s="51"/>
      <c r="D480" s="51"/>
      <c r="E480" s="51"/>
      <c r="F480" s="51"/>
      <c r="G480" s="51"/>
      <c r="H480" s="51"/>
      <c r="I480" s="51"/>
      <c r="J480" s="51"/>
    </row>
    <row r="481" spans="1:10" s="50" customFormat="1" x14ac:dyDescent="0.3">
      <c r="A481" s="51"/>
      <c r="B481" s="51"/>
      <c r="C481" s="51"/>
      <c r="D481" s="51"/>
      <c r="E481" s="51"/>
      <c r="F481" s="51"/>
      <c r="G481" s="51"/>
      <c r="H481" s="51"/>
      <c r="I481" s="51"/>
      <c r="J481" s="51"/>
    </row>
    <row r="482" spans="1:10" s="50" customFormat="1" x14ac:dyDescent="0.3">
      <c r="A482" s="51"/>
      <c r="B482" s="51"/>
      <c r="C482" s="51"/>
      <c r="D482" s="51"/>
      <c r="E482" s="51"/>
      <c r="F482" s="51"/>
      <c r="G482" s="51"/>
      <c r="H482" s="51"/>
      <c r="I482" s="51"/>
      <c r="J482" s="51"/>
    </row>
    <row r="483" spans="1:10" s="50" customFormat="1" x14ac:dyDescent="0.3">
      <c r="A483" s="51"/>
      <c r="B483" s="51"/>
      <c r="C483" s="51"/>
      <c r="D483" s="51"/>
      <c r="E483" s="51"/>
      <c r="F483" s="51"/>
      <c r="G483" s="51"/>
      <c r="H483" s="51"/>
      <c r="I483" s="51"/>
      <c r="J483" s="51"/>
    </row>
    <row r="484" spans="1:10" s="50" customFormat="1" x14ac:dyDescent="0.3">
      <c r="A484" s="51"/>
      <c r="B484" s="51"/>
      <c r="C484" s="51"/>
      <c r="D484" s="51"/>
      <c r="E484" s="51"/>
      <c r="F484" s="51"/>
      <c r="G484" s="51"/>
      <c r="H484" s="51"/>
      <c r="I484" s="51"/>
      <c r="J484" s="51"/>
    </row>
    <row r="485" spans="1:10" s="50" customFormat="1" x14ac:dyDescent="0.3">
      <c r="A485" s="51"/>
      <c r="B485" s="51"/>
      <c r="C485" s="51"/>
      <c r="D485" s="51"/>
      <c r="E485" s="51"/>
      <c r="F485" s="51"/>
      <c r="G485" s="51"/>
      <c r="H485" s="51"/>
      <c r="I485" s="51"/>
      <c r="J485" s="51"/>
    </row>
    <row r="486" spans="1:10" s="50" customFormat="1" x14ac:dyDescent="0.3">
      <c r="A486" s="51"/>
      <c r="B486" s="51"/>
      <c r="C486" s="51"/>
      <c r="D486" s="51"/>
      <c r="E486" s="51"/>
      <c r="F486" s="51"/>
      <c r="G486" s="51"/>
      <c r="H486" s="51"/>
      <c r="I486" s="51"/>
      <c r="J486" s="51"/>
    </row>
    <row r="487" spans="1:10" s="50" customFormat="1" x14ac:dyDescent="0.3">
      <c r="A487" s="51"/>
      <c r="B487" s="51"/>
      <c r="C487" s="51"/>
      <c r="D487" s="51"/>
      <c r="E487" s="51"/>
      <c r="F487" s="51"/>
      <c r="G487" s="51"/>
      <c r="H487" s="51"/>
      <c r="I487" s="51"/>
      <c r="J487" s="51"/>
    </row>
    <row r="488" spans="1:10" s="50" customFormat="1" x14ac:dyDescent="0.3">
      <c r="A488" s="51"/>
      <c r="B488" s="51"/>
      <c r="C488" s="51"/>
      <c r="D488" s="51"/>
      <c r="E488" s="51"/>
      <c r="F488" s="51"/>
      <c r="G488" s="51"/>
      <c r="H488" s="51"/>
      <c r="I488" s="51"/>
      <c r="J488" s="51"/>
    </row>
    <row r="489" spans="1:10" s="50" customFormat="1" x14ac:dyDescent="0.3">
      <c r="A489" s="51"/>
      <c r="B489" s="51"/>
      <c r="C489" s="51"/>
      <c r="D489" s="51"/>
      <c r="E489" s="51"/>
      <c r="F489" s="51"/>
      <c r="G489" s="51"/>
      <c r="H489" s="51"/>
      <c r="I489" s="51"/>
      <c r="J489" s="51"/>
    </row>
    <row r="490" spans="1:10" s="50" customFormat="1" x14ac:dyDescent="0.3">
      <c r="A490" s="51"/>
      <c r="B490" s="51"/>
      <c r="C490" s="51"/>
      <c r="D490" s="51"/>
      <c r="E490" s="51"/>
      <c r="F490" s="51"/>
      <c r="G490" s="51"/>
      <c r="H490" s="51"/>
      <c r="I490" s="51"/>
      <c r="J490" s="51"/>
    </row>
    <row r="491" spans="1:10" s="50" customFormat="1" x14ac:dyDescent="0.3">
      <c r="A491" s="51"/>
      <c r="B491" s="51"/>
      <c r="C491" s="51"/>
      <c r="D491" s="51"/>
      <c r="E491" s="51"/>
      <c r="F491" s="51"/>
      <c r="G491" s="51"/>
      <c r="H491" s="51"/>
      <c r="I491" s="51"/>
      <c r="J491" s="51"/>
    </row>
    <row r="492" spans="1:10" s="50" customFormat="1" x14ac:dyDescent="0.3">
      <c r="A492" s="51"/>
      <c r="B492" s="51"/>
      <c r="C492" s="51"/>
      <c r="D492" s="51"/>
      <c r="E492" s="51"/>
      <c r="F492" s="51"/>
      <c r="G492" s="51"/>
      <c r="H492" s="51"/>
      <c r="I492" s="51"/>
      <c r="J492" s="51"/>
    </row>
    <row r="493" spans="1:10" s="50" customFormat="1" x14ac:dyDescent="0.3">
      <c r="A493" s="51"/>
      <c r="B493" s="51"/>
      <c r="C493" s="51"/>
      <c r="D493" s="51"/>
      <c r="E493" s="51"/>
      <c r="F493" s="51"/>
      <c r="G493" s="51"/>
      <c r="H493" s="51"/>
      <c r="I493" s="51"/>
      <c r="J493" s="51"/>
    </row>
    <row r="494" spans="1:10" s="50" customFormat="1" x14ac:dyDescent="0.3">
      <c r="A494" s="51"/>
      <c r="B494" s="51"/>
      <c r="C494" s="51"/>
      <c r="D494" s="51"/>
      <c r="E494" s="51"/>
      <c r="F494" s="51"/>
      <c r="G494" s="51"/>
      <c r="H494" s="51"/>
      <c r="I494" s="51"/>
      <c r="J494" s="51"/>
    </row>
    <row r="495" spans="1:10" s="50" customFormat="1" x14ac:dyDescent="0.3">
      <c r="A495" s="51"/>
      <c r="B495" s="51"/>
      <c r="C495" s="51"/>
      <c r="D495" s="51"/>
      <c r="E495" s="51"/>
      <c r="F495" s="51"/>
      <c r="G495" s="51"/>
      <c r="H495" s="51"/>
      <c r="I495" s="51"/>
      <c r="J495" s="51"/>
    </row>
    <row r="496" spans="1:10" s="50" customFormat="1" x14ac:dyDescent="0.3">
      <c r="A496" s="51"/>
      <c r="B496" s="51"/>
      <c r="C496" s="51"/>
      <c r="D496" s="51"/>
      <c r="E496" s="51"/>
      <c r="F496" s="51"/>
      <c r="G496" s="51"/>
      <c r="H496" s="51"/>
      <c r="I496" s="51"/>
      <c r="J496" s="51"/>
    </row>
    <row r="497" spans="1:10" s="50" customFormat="1" x14ac:dyDescent="0.3">
      <c r="A497" s="51"/>
      <c r="B497" s="51"/>
      <c r="C497" s="51"/>
      <c r="D497" s="51"/>
      <c r="E497" s="51"/>
      <c r="F497" s="51"/>
      <c r="G497" s="51"/>
      <c r="H497" s="51"/>
      <c r="I497" s="51"/>
      <c r="J497" s="51"/>
    </row>
    <row r="498" spans="1:10" s="50" customFormat="1" x14ac:dyDescent="0.3">
      <c r="A498" s="51"/>
      <c r="B498" s="51"/>
      <c r="C498" s="51"/>
      <c r="D498" s="51"/>
      <c r="E498" s="51"/>
      <c r="F498" s="51"/>
      <c r="G498" s="51"/>
      <c r="H498" s="51"/>
      <c r="I498" s="51"/>
      <c r="J498" s="51"/>
    </row>
    <row r="499" spans="1:10" s="50" customFormat="1" x14ac:dyDescent="0.3">
      <c r="A499" s="51"/>
      <c r="B499" s="51"/>
      <c r="C499" s="51"/>
      <c r="D499" s="51"/>
      <c r="E499" s="51"/>
      <c r="F499" s="51"/>
      <c r="G499" s="51"/>
      <c r="H499" s="51"/>
      <c r="I499" s="51"/>
      <c r="J499" s="51"/>
    </row>
    <row r="500" spans="1:10" s="50" customFormat="1" x14ac:dyDescent="0.3">
      <c r="A500" s="51"/>
      <c r="B500" s="51"/>
      <c r="C500" s="51"/>
      <c r="D500" s="51"/>
      <c r="E500" s="51"/>
      <c r="F500" s="51"/>
      <c r="G500" s="51"/>
      <c r="H500" s="51"/>
      <c r="I500" s="51"/>
      <c r="J500" s="51"/>
    </row>
    <row r="501" spans="1:10" s="50" customFormat="1" x14ac:dyDescent="0.3">
      <c r="A501" s="51"/>
      <c r="B501" s="51"/>
      <c r="C501" s="51"/>
      <c r="D501" s="51"/>
      <c r="E501" s="51"/>
      <c r="F501" s="51"/>
      <c r="G501" s="51"/>
      <c r="H501" s="51"/>
      <c r="I501" s="51"/>
      <c r="J501" s="51"/>
    </row>
    <row r="502" spans="1:10" s="50" customFormat="1" x14ac:dyDescent="0.3">
      <c r="A502" s="51"/>
      <c r="B502" s="51"/>
      <c r="C502" s="51"/>
      <c r="D502" s="51"/>
      <c r="E502" s="51"/>
      <c r="F502" s="51"/>
      <c r="G502" s="51"/>
      <c r="H502" s="51"/>
      <c r="I502" s="51"/>
      <c r="J502" s="51"/>
    </row>
    <row r="503" spans="1:10" s="50" customFormat="1" x14ac:dyDescent="0.3">
      <c r="A503" s="51"/>
      <c r="B503" s="51"/>
      <c r="C503" s="51"/>
      <c r="D503" s="51"/>
      <c r="E503" s="51"/>
      <c r="F503" s="51"/>
      <c r="G503" s="51"/>
      <c r="H503" s="51"/>
      <c r="I503" s="51"/>
      <c r="J503" s="51"/>
    </row>
    <row r="504" spans="1:10" s="50" customFormat="1" x14ac:dyDescent="0.3">
      <c r="A504" s="51"/>
      <c r="B504" s="51"/>
      <c r="C504" s="51"/>
      <c r="D504" s="51"/>
      <c r="E504" s="51"/>
      <c r="F504" s="51"/>
      <c r="G504" s="51"/>
      <c r="H504" s="51"/>
      <c r="I504" s="51"/>
      <c r="J504" s="51"/>
    </row>
    <row r="505" spans="1:10" s="50" customFormat="1" x14ac:dyDescent="0.3">
      <c r="A505" s="51"/>
      <c r="B505" s="51"/>
      <c r="C505" s="51"/>
      <c r="D505" s="51"/>
      <c r="E505" s="51"/>
      <c r="F505" s="51"/>
      <c r="G505" s="51"/>
      <c r="H505" s="51"/>
      <c r="I505" s="51"/>
      <c r="J505" s="51"/>
    </row>
    <row r="506" spans="1:10" s="50" customFormat="1" x14ac:dyDescent="0.3">
      <c r="A506" s="51"/>
      <c r="B506" s="51"/>
      <c r="C506" s="51"/>
      <c r="D506" s="51"/>
      <c r="E506" s="51"/>
      <c r="F506" s="51"/>
      <c r="G506" s="51"/>
      <c r="H506" s="51"/>
      <c r="I506" s="51"/>
      <c r="J506" s="51"/>
    </row>
    <row r="507" spans="1:10" s="50" customFormat="1" x14ac:dyDescent="0.3">
      <c r="A507" s="51"/>
      <c r="B507" s="51"/>
      <c r="C507" s="51"/>
      <c r="D507" s="51"/>
      <c r="E507" s="51"/>
      <c r="F507" s="51"/>
      <c r="G507" s="51"/>
      <c r="H507" s="51"/>
      <c r="I507" s="51"/>
      <c r="J507" s="51"/>
    </row>
    <row r="508" spans="1:10" s="50" customFormat="1" x14ac:dyDescent="0.3">
      <c r="A508" s="51"/>
      <c r="B508" s="51"/>
      <c r="C508" s="51"/>
      <c r="D508" s="51"/>
      <c r="E508" s="51"/>
      <c r="F508" s="51"/>
      <c r="G508" s="51"/>
      <c r="H508" s="51"/>
      <c r="I508" s="51"/>
      <c r="J508" s="51"/>
    </row>
    <row r="509" spans="1:10" s="50" customFormat="1" x14ac:dyDescent="0.3">
      <c r="A509" s="51"/>
      <c r="B509" s="51"/>
      <c r="C509" s="51"/>
      <c r="D509" s="51"/>
      <c r="E509" s="51"/>
      <c r="F509" s="51"/>
      <c r="G509" s="51"/>
      <c r="H509" s="51"/>
      <c r="I509" s="51"/>
      <c r="J509" s="51"/>
    </row>
    <row r="510" spans="1:10" s="50" customFormat="1" x14ac:dyDescent="0.3">
      <c r="A510" s="51"/>
      <c r="B510" s="51"/>
      <c r="C510" s="51"/>
      <c r="D510" s="51"/>
      <c r="E510" s="51"/>
      <c r="F510" s="51"/>
      <c r="G510" s="51"/>
      <c r="H510" s="51"/>
      <c r="I510" s="51"/>
      <c r="J510" s="51"/>
    </row>
    <row r="511" spans="1:10" s="50" customFormat="1" x14ac:dyDescent="0.3">
      <c r="A511" s="51"/>
      <c r="B511" s="51"/>
      <c r="C511" s="51"/>
      <c r="D511" s="51"/>
      <c r="E511" s="51"/>
      <c r="F511" s="51"/>
      <c r="G511" s="51"/>
      <c r="H511" s="51"/>
      <c r="I511" s="51"/>
      <c r="J511" s="51"/>
    </row>
    <row r="512" spans="1:10" s="50" customFormat="1" x14ac:dyDescent="0.3">
      <c r="A512" s="51"/>
      <c r="B512" s="51"/>
      <c r="C512" s="51"/>
      <c r="D512" s="51"/>
      <c r="E512" s="51"/>
      <c r="F512" s="51"/>
      <c r="G512" s="51"/>
      <c r="H512" s="51"/>
      <c r="I512" s="51"/>
      <c r="J512" s="51"/>
    </row>
    <row r="513" spans="1:10" s="50" customFormat="1" x14ac:dyDescent="0.3">
      <c r="A513" s="51"/>
      <c r="B513" s="51"/>
      <c r="C513" s="51"/>
      <c r="D513" s="51"/>
      <c r="E513" s="51"/>
      <c r="F513" s="51"/>
      <c r="G513" s="51"/>
      <c r="H513" s="51"/>
      <c r="I513" s="51"/>
      <c r="J513" s="51"/>
    </row>
    <row r="514" spans="1:10" s="50" customFormat="1" x14ac:dyDescent="0.3">
      <c r="A514" s="51"/>
      <c r="B514" s="51"/>
      <c r="C514" s="51"/>
      <c r="D514" s="51"/>
      <c r="E514" s="51"/>
      <c r="F514" s="51"/>
      <c r="G514" s="51"/>
      <c r="H514" s="51"/>
      <c r="I514" s="51"/>
      <c r="J514" s="51"/>
    </row>
    <row r="515" spans="1:10" s="50" customFormat="1" x14ac:dyDescent="0.3">
      <c r="A515" s="51"/>
      <c r="B515" s="51"/>
      <c r="C515" s="51"/>
      <c r="D515" s="51"/>
      <c r="E515" s="51"/>
      <c r="F515" s="51"/>
      <c r="G515" s="51"/>
      <c r="H515" s="51"/>
      <c r="I515" s="51"/>
      <c r="J515" s="51"/>
    </row>
    <row r="516" spans="1:10" s="50" customFormat="1" x14ac:dyDescent="0.3">
      <c r="A516" s="51"/>
      <c r="B516" s="51"/>
      <c r="C516" s="51"/>
      <c r="D516" s="51"/>
      <c r="E516" s="51"/>
      <c r="F516" s="51"/>
      <c r="G516" s="51"/>
      <c r="H516" s="51"/>
      <c r="I516" s="51"/>
      <c r="J516" s="51"/>
    </row>
    <row r="517" spans="1:10" s="50" customFormat="1" x14ac:dyDescent="0.3">
      <c r="A517" s="51"/>
      <c r="B517" s="51"/>
      <c r="C517" s="51"/>
      <c r="D517" s="51"/>
      <c r="E517" s="51"/>
      <c r="F517" s="51"/>
      <c r="G517" s="51"/>
      <c r="H517" s="51"/>
      <c r="I517" s="51"/>
      <c r="J517" s="51"/>
    </row>
    <row r="518" spans="1:10" s="50" customFormat="1" x14ac:dyDescent="0.3">
      <c r="A518" s="51"/>
      <c r="B518" s="51"/>
      <c r="C518" s="51"/>
      <c r="D518" s="51"/>
      <c r="E518" s="51"/>
      <c r="F518" s="51"/>
      <c r="G518" s="51"/>
      <c r="H518" s="51"/>
      <c r="I518" s="51"/>
      <c r="J518" s="51"/>
    </row>
    <row r="519" spans="1:10" s="50" customFormat="1" x14ac:dyDescent="0.3">
      <c r="A519" s="51"/>
      <c r="B519" s="51"/>
      <c r="C519" s="51"/>
      <c r="D519" s="51"/>
      <c r="E519" s="51"/>
      <c r="F519" s="51"/>
      <c r="G519" s="51"/>
      <c r="H519" s="51"/>
      <c r="I519" s="51"/>
      <c r="J519" s="51"/>
    </row>
    <row r="520" spans="1:10" s="50" customFormat="1" x14ac:dyDescent="0.3">
      <c r="A520" s="51"/>
      <c r="B520" s="51"/>
      <c r="C520" s="51"/>
      <c r="D520" s="51"/>
      <c r="E520" s="51"/>
      <c r="F520" s="51"/>
      <c r="G520" s="51"/>
      <c r="H520" s="51"/>
      <c r="I520" s="51"/>
      <c r="J520" s="51"/>
    </row>
    <row r="521" spans="1:10" s="50" customFormat="1" x14ac:dyDescent="0.3">
      <c r="A521" s="51"/>
      <c r="B521" s="51"/>
      <c r="C521" s="51"/>
      <c r="D521" s="51"/>
      <c r="E521" s="51"/>
      <c r="F521" s="51"/>
      <c r="G521" s="51"/>
      <c r="H521" s="51"/>
      <c r="I521" s="51"/>
      <c r="J521" s="51"/>
    </row>
    <row r="522" spans="1:10" s="50" customFormat="1" x14ac:dyDescent="0.3">
      <c r="A522" s="51"/>
      <c r="B522" s="51"/>
      <c r="C522" s="51"/>
      <c r="D522" s="51"/>
      <c r="E522" s="51"/>
      <c r="F522" s="51"/>
      <c r="G522" s="51"/>
      <c r="H522" s="51"/>
      <c r="I522" s="51"/>
      <c r="J522" s="51"/>
    </row>
    <row r="523" spans="1:10" s="50" customFormat="1" x14ac:dyDescent="0.3">
      <c r="A523" s="51"/>
      <c r="B523" s="51"/>
      <c r="C523" s="51"/>
      <c r="D523" s="51"/>
      <c r="E523" s="51"/>
      <c r="F523" s="51"/>
      <c r="G523" s="51"/>
      <c r="H523" s="51"/>
      <c r="I523" s="51"/>
      <c r="J523" s="51"/>
    </row>
    <row r="524" spans="1:10" s="50" customFormat="1" x14ac:dyDescent="0.3">
      <c r="A524" s="51"/>
      <c r="B524" s="51"/>
      <c r="C524" s="51"/>
      <c r="D524" s="51"/>
      <c r="E524" s="51"/>
      <c r="F524" s="51"/>
      <c r="G524" s="51"/>
      <c r="H524" s="51"/>
      <c r="I524" s="51"/>
      <c r="J524" s="51"/>
    </row>
    <row r="525" spans="1:10" s="50" customFormat="1" x14ac:dyDescent="0.3">
      <c r="A525" s="51"/>
      <c r="B525" s="51"/>
      <c r="C525" s="51"/>
      <c r="D525" s="51"/>
      <c r="E525" s="51"/>
      <c r="F525" s="51"/>
      <c r="G525" s="51"/>
      <c r="H525" s="51"/>
      <c r="I525" s="51"/>
      <c r="J525" s="51"/>
    </row>
    <row r="526" spans="1:10" s="50" customFormat="1" x14ac:dyDescent="0.3">
      <c r="A526" s="51"/>
      <c r="B526" s="51"/>
      <c r="C526" s="51"/>
      <c r="D526" s="51"/>
      <c r="E526" s="51"/>
      <c r="F526" s="51"/>
      <c r="G526" s="51"/>
      <c r="H526" s="51"/>
      <c r="I526" s="51"/>
      <c r="J526" s="51"/>
    </row>
    <row r="527" spans="1:10" s="50" customFormat="1" x14ac:dyDescent="0.3">
      <c r="A527" s="51"/>
      <c r="B527" s="51"/>
      <c r="C527" s="51"/>
      <c r="D527" s="51"/>
      <c r="E527" s="51"/>
      <c r="F527" s="51"/>
      <c r="G527" s="51"/>
      <c r="H527" s="51"/>
      <c r="I527" s="51"/>
      <c r="J527" s="51"/>
    </row>
    <row r="528" spans="1:10" s="50" customFormat="1" x14ac:dyDescent="0.3">
      <c r="A528" s="51"/>
      <c r="B528" s="51"/>
      <c r="C528" s="51"/>
      <c r="D528" s="51"/>
      <c r="E528" s="51"/>
      <c r="F528" s="51"/>
      <c r="G528" s="51"/>
      <c r="H528" s="51"/>
      <c r="I528" s="51"/>
      <c r="J528" s="51"/>
    </row>
    <row r="529" spans="1:10" s="50" customFormat="1" x14ac:dyDescent="0.3">
      <c r="A529" s="51"/>
      <c r="B529" s="51"/>
      <c r="C529" s="51"/>
      <c r="D529" s="51"/>
      <c r="E529" s="51"/>
      <c r="F529" s="51"/>
      <c r="G529" s="51"/>
      <c r="H529" s="51"/>
      <c r="I529" s="51"/>
      <c r="J529" s="51"/>
    </row>
    <row r="530" spans="1:10" s="50" customFormat="1" x14ac:dyDescent="0.3">
      <c r="A530" s="51"/>
      <c r="B530" s="51"/>
      <c r="C530" s="51"/>
      <c r="D530" s="51"/>
      <c r="E530" s="51"/>
      <c r="F530" s="51"/>
      <c r="G530" s="51"/>
      <c r="H530" s="51"/>
      <c r="I530" s="51"/>
      <c r="J530" s="51"/>
    </row>
    <row r="531" spans="1:10" s="50" customFormat="1" x14ac:dyDescent="0.3">
      <c r="A531" s="51"/>
      <c r="B531" s="51"/>
      <c r="C531" s="51"/>
      <c r="D531" s="51"/>
      <c r="E531" s="51"/>
      <c r="F531" s="51"/>
      <c r="G531" s="51"/>
      <c r="H531" s="51"/>
      <c r="I531" s="51"/>
      <c r="J531" s="51"/>
    </row>
    <row r="532" spans="1:10" s="50" customFormat="1" x14ac:dyDescent="0.3">
      <c r="A532" s="51"/>
      <c r="B532" s="51"/>
      <c r="C532" s="51"/>
      <c r="D532" s="51"/>
      <c r="E532" s="51"/>
      <c r="F532" s="51"/>
      <c r="G532" s="51"/>
      <c r="H532" s="51"/>
      <c r="I532" s="51"/>
      <c r="J532" s="51"/>
    </row>
    <row r="533" spans="1:10" s="50" customFormat="1" x14ac:dyDescent="0.3">
      <c r="A533" s="51"/>
      <c r="B533" s="51"/>
      <c r="C533" s="51"/>
      <c r="D533" s="51"/>
      <c r="E533" s="51"/>
      <c r="F533" s="51"/>
      <c r="G533" s="51"/>
      <c r="H533" s="51"/>
      <c r="I533" s="51"/>
      <c r="J533" s="51"/>
    </row>
    <row r="534" spans="1:10" s="50" customFormat="1" x14ac:dyDescent="0.3">
      <c r="A534" s="51"/>
      <c r="B534" s="51"/>
      <c r="C534" s="51"/>
      <c r="D534" s="51"/>
      <c r="E534" s="51"/>
      <c r="F534" s="51"/>
      <c r="G534" s="51"/>
      <c r="H534" s="51"/>
      <c r="I534" s="51"/>
      <c r="J534" s="51"/>
    </row>
    <row r="535" spans="1:10" s="50" customFormat="1" x14ac:dyDescent="0.3">
      <c r="A535" s="51"/>
      <c r="B535" s="51"/>
      <c r="C535" s="51"/>
      <c r="D535" s="51"/>
      <c r="E535" s="51"/>
      <c r="F535" s="51"/>
      <c r="G535" s="51"/>
      <c r="H535" s="51"/>
      <c r="I535" s="51"/>
      <c r="J535" s="51"/>
    </row>
    <row r="536" spans="1:10" s="50" customFormat="1" x14ac:dyDescent="0.3">
      <c r="A536" s="51"/>
      <c r="B536" s="51"/>
      <c r="C536" s="51"/>
      <c r="D536" s="51"/>
      <c r="E536" s="51"/>
      <c r="F536" s="51"/>
      <c r="G536" s="51"/>
      <c r="H536" s="51"/>
      <c r="I536" s="51"/>
      <c r="J536" s="51"/>
    </row>
    <row r="537" spans="1:10" s="50" customFormat="1" x14ac:dyDescent="0.3">
      <c r="A537" s="51"/>
      <c r="B537" s="51"/>
      <c r="C537" s="51"/>
      <c r="D537" s="51"/>
      <c r="E537" s="51"/>
      <c r="F537" s="51"/>
      <c r="G537" s="51"/>
      <c r="H537" s="51"/>
      <c r="I537" s="51"/>
      <c r="J537" s="51"/>
    </row>
    <row r="538" spans="1:10" s="50" customFormat="1" x14ac:dyDescent="0.3">
      <c r="A538" s="51"/>
      <c r="B538" s="51"/>
      <c r="C538" s="51"/>
      <c r="D538" s="51"/>
      <c r="E538" s="51"/>
      <c r="F538" s="51"/>
      <c r="G538" s="51"/>
      <c r="H538" s="51"/>
      <c r="I538" s="51"/>
      <c r="J538" s="51"/>
    </row>
    <row r="539" spans="1:10" s="50" customFormat="1" x14ac:dyDescent="0.3">
      <c r="A539" s="51"/>
      <c r="B539" s="51"/>
      <c r="C539" s="51"/>
      <c r="D539" s="51"/>
      <c r="E539" s="51"/>
      <c r="F539" s="51"/>
      <c r="G539" s="51"/>
      <c r="H539" s="51"/>
      <c r="I539" s="51"/>
      <c r="J539" s="51"/>
    </row>
    <row r="540" spans="1:10" s="50" customFormat="1" x14ac:dyDescent="0.3">
      <c r="A540" s="51"/>
      <c r="B540" s="51"/>
      <c r="C540" s="51"/>
      <c r="D540" s="51"/>
      <c r="E540" s="51"/>
      <c r="F540" s="51"/>
      <c r="G540" s="51"/>
      <c r="H540" s="51"/>
      <c r="I540" s="51"/>
      <c r="J540" s="51"/>
    </row>
    <row r="541" spans="1:10" s="50" customFormat="1" x14ac:dyDescent="0.3">
      <c r="A541" s="51"/>
      <c r="B541" s="51"/>
      <c r="C541" s="51"/>
      <c r="D541" s="51"/>
      <c r="E541" s="51"/>
      <c r="F541" s="51"/>
      <c r="G541" s="51"/>
      <c r="H541" s="51"/>
      <c r="I541" s="51"/>
      <c r="J541" s="51"/>
    </row>
    <row r="542" spans="1:10" s="50" customFormat="1" x14ac:dyDescent="0.3">
      <c r="A542" s="51"/>
      <c r="B542" s="51"/>
      <c r="C542" s="51"/>
      <c r="D542" s="51"/>
      <c r="E542" s="51"/>
      <c r="F542" s="51"/>
      <c r="G542" s="51"/>
      <c r="H542" s="51"/>
      <c r="I542" s="51"/>
      <c r="J542" s="51"/>
    </row>
    <row r="543" spans="1:10" s="50" customFormat="1" x14ac:dyDescent="0.3">
      <c r="A543" s="51"/>
      <c r="B543" s="51"/>
      <c r="C543" s="51"/>
      <c r="D543" s="51"/>
      <c r="E543" s="51"/>
      <c r="F543" s="51"/>
      <c r="G543" s="51"/>
      <c r="H543" s="51"/>
      <c r="I543" s="51"/>
      <c r="J543" s="51"/>
    </row>
    <row r="544" spans="1:10" s="50" customFormat="1" x14ac:dyDescent="0.3">
      <c r="A544" s="51"/>
      <c r="B544" s="51"/>
      <c r="C544" s="51"/>
      <c r="D544" s="51"/>
      <c r="E544" s="51"/>
      <c r="F544" s="51"/>
      <c r="G544" s="51"/>
      <c r="H544" s="51"/>
      <c r="I544" s="51"/>
      <c r="J544" s="51"/>
    </row>
    <row r="545" spans="1:10" s="50" customFormat="1" x14ac:dyDescent="0.3">
      <c r="A545" s="51"/>
      <c r="B545" s="51"/>
      <c r="C545" s="51"/>
      <c r="D545" s="51"/>
      <c r="E545" s="51"/>
      <c r="F545" s="51"/>
      <c r="G545" s="51"/>
      <c r="H545" s="51"/>
      <c r="I545" s="51"/>
      <c r="J545" s="51"/>
    </row>
    <row r="546" spans="1:10" s="50" customFormat="1" x14ac:dyDescent="0.3">
      <c r="A546" s="51"/>
      <c r="B546" s="51"/>
      <c r="C546" s="51"/>
      <c r="D546" s="51"/>
      <c r="E546" s="51"/>
      <c r="F546" s="51"/>
      <c r="G546" s="51"/>
      <c r="H546" s="51"/>
      <c r="I546" s="51"/>
      <c r="J546" s="51"/>
    </row>
    <row r="547" spans="1:10" s="50" customFormat="1" x14ac:dyDescent="0.3">
      <c r="A547" s="51"/>
      <c r="B547" s="51"/>
      <c r="C547" s="51"/>
      <c r="D547" s="51"/>
      <c r="E547" s="51"/>
      <c r="F547" s="51"/>
      <c r="G547" s="51"/>
      <c r="H547" s="51"/>
      <c r="I547" s="51"/>
      <c r="J547" s="51"/>
    </row>
    <row r="548" spans="1:10" s="50" customFormat="1" x14ac:dyDescent="0.3">
      <c r="A548" s="51"/>
      <c r="B548" s="51"/>
      <c r="C548" s="51"/>
      <c r="D548" s="51"/>
      <c r="E548" s="51"/>
      <c r="F548" s="51"/>
      <c r="G548" s="51"/>
      <c r="H548" s="51"/>
      <c r="I548" s="51"/>
      <c r="J548" s="51"/>
    </row>
    <row r="549" spans="1:10" s="50" customFormat="1" x14ac:dyDescent="0.3">
      <c r="A549" s="51"/>
      <c r="B549" s="51"/>
      <c r="C549" s="51"/>
      <c r="D549" s="51"/>
      <c r="E549" s="51"/>
      <c r="F549" s="51"/>
      <c r="G549" s="51"/>
      <c r="H549" s="51"/>
      <c r="I549" s="51"/>
      <c r="J549" s="51"/>
    </row>
    <row r="550" spans="1:10" s="50" customFormat="1" x14ac:dyDescent="0.3">
      <c r="A550" s="51"/>
      <c r="B550" s="51"/>
      <c r="C550" s="51"/>
      <c r="D550" s="51"/>
      <c r="E550" s="51"/>
      <c r="F550" s="51"/>
      <c r="G550" s="51"/>
      <c r="H550" s="51"/>
      <c r="I550" s="51"/>
      <c r="J550" s="51"/>
    </row>
    <row r="551" spans="1:10" s="50" customFormat="1" x14ac:dyDescent="0.3">
      <c r="A551" s="51"/>
      <c r="B551" s="51"/>
      <c r="C551" s="51"/>
      <c r="D551" s="51"/>
      <c r="E551" s="51"/>
      <c r="F551" s="51"/>
      <c r="G551" s="51"/>
      <c r="H551" s="51"/>
      <c r="I551" s="51"/>
      <c r="J551" s="51"/>
    </row>
    <row r="552" spans="1:10" s="50" customFormat="1" x14ac:dyDescent="0.3">
      <c r="A552" s="51"/>
      <c r="B552" s="51"/>
      <c r="C552" s="51"/>
      <c r="D552" s="51"/>
      <c r="E552" s="51"/>
      <c r="F552" s="51"/>
      <c r="G552" s="51"/>
      <c r="H552" s="51"/>
      <c r="I552" s="51"/>
      <c r="J552" s="51"/>
    </row>
    <row r="553" spans="1:10" s="50" customFormat="1" x14ac:dyDescent="0.3">
      <c r="A553" s="51"/>
      <c r="B553" s="51"/>
      <c r="C553" s="51"/>
      <c r="D553" s="51"/>
      <c r="E553" s="51"/>
      <c r="F553" s="51"/>
      <c r="G553" s="51"/>
      <c r="H553" s="51"/>
      <c r="I553" s="51"/>
      <c r="J553" s="51"/>
    </row>
    <row r="554" spans="1:10" s="50" customFormat="1" x14ac:dyDescent="0.3">
      <c r="A554" s="51"/>
      <c r="B554" s="51"/>
      <c r="C554" s="51"/>
      <c r="D554" s="51"/>
      <c r="E554" s="51"/>
      <c r="F554" s="51"/>
      <c r="G554" s="51"/>
      <c r="H554" s="51"/>
      <c r="I554" s="51"/>
      <c r="J554" s="51"/>
    </row>
    <row r="555" spans="1:10" s="50" customFormat="1" x14ac:dyDescent="0.3">
      <c r="A555" s="51"/>
      <c r="B555" s="51"/>
      <c r="C555" s="51"/>
      <c r="D555" s="51"/>
      <c r="E555" s="51"/>
      <c r="F555" s="51"/>
      <c r="G555" s="51"/>
      <c r="H555" s="51"/>
      <c r="I555" s="51"/>
      <c r="J555" s="51"/>
    </row>
    <row r="556" spans="1:10" s="50" customFormat="1" x14ac:dyDescent="0.3">
      <c r="A556" s="51"/>
      <c r="B556" s="51"/>
      <c r="C556" s="51"/>
      <c r="D556" s="51"/>
      <c r="E556" s="51"/>
      <c r="F556" s="51"/>
      <c r="G556" s="51"/>
      <c r="H556" s="51"/>
      <c r="I556" s="51"/>
      <c r="J556" s="51"/>
    </row>
    <row r="557" spans="1:10" s="50" customFormat="1" x14ac:dyDescent="0.3">
      <c r="A557" s="51"/>
      <c r="B557" s="51"/>
      <c r="C557" s="51"/>
      <c r="D557" s="51"/>
      <c r="E557" s="51"/>
      <c r="F557" s="51"/>
      <c r="G557" s="51"/>
      <c r="H557" s="51"/>
      <c r="I557" s="51"/>
      <c r="J557" s="51"/>
    </row>
    <row r="558" spans="1:10" s="50" customFormat="1" x14ac:dyDescent="0.3">
      <c r="A558" s="51"/>
      <c r="B558" s="51"/>
      <c r="C558" s="51"/>
      <c r="D558" s="51"/>
      <c r="E558" s="51"/>
      <c r="F558" s="51"/>
      <c r="G558" s="51"/>
      <c r="H558" s="51"/>
      <c r="I558" s="51"/>
      <c r="J558" s="51"/>
    </row>
    <row r="559" spans="1:10" s="50" customFormat="1" x14ac:dyDescent="0.3">
      <c r="A559" s="51"/>
      <c r="B559" s="51"/>
      <c r="C559" s="51"/>
      <c r="D559" s="51"/>
      <c r="E559" s="51"/>
      <c r="F559" s="51"/>
      <c r="G559" s="51"/>
      <c r="H559" s="51"/>
      <c r="I559" s="51"/>
      <c r="J559" s="51"/>
    </row>
    <row r="560" spans="1:10" s="50" customFormat="1" x14ac:dyDescent="0.3">
      <c r="A560" s="51"/>
      <c r="B560" s="51"/>
      <c r="C560" s="51"/>
      <c r="D560" s="51"/>
      <c r="E560" s="51"/>
      <c r="F560" s="51"/>
      <c r="G560" s="51"/>
      <c r="H560" s="51"/>
      <c r="I560" s="51"/>
      <c r="J560" s="51"/>
    </row>
    <row r="561" spans="1:10" s="50" customFormat="1" x14ac:dyDescent="0.3">
      <c r="A561" s="51"/>
      <c r="B561" s="51"/>
      <c r="C561" s="51"/>
      <c r="D561" s="51"/>
      <c r="E561" s="51"/>
      <c r="F561" s="51"/>
      <c r="G561" s="51"/>
      <c r="H561" s="51"/>
      <c r="I561" s="51"/>
      <c r="J561" s="51"/>
    </row>
    <row r="562" spans="1:10" s="50" customFormat="1" x14ac:dyDescent="0.3">
      <c r="A562" s="51"/>
      <c r="B562" s="51"/>
      <c r="C562" s="51"/>
      <c r="D562" s="51"/>
      <c r="E562" s="51"/>
      <c r="F562" s="51"/>
      <c r="G562" s="51"/>
      <c r="H562" s="51"/>
      <c r="I562" s="51"/>
      <c r="J562" s="51"/>
    </row>
    <row r="563" spans="1:10" s="50" customFormat="1" x14ac:dyDescent="0.3">
      <c r="A563" s="51"/>
      <c r="B563" s="51"/>
      <c r="C563" s="51"/>
      <c r="D563" s="51"/>
      <c r="E563" s="51"/>
      <c r="F563" s="51"/>
      <c r="G563" s="51"/>
      <c r="H563" s="51"/>
      <c r="I563" s="51"/>
      <c r="J563" s="51"/>
    </row>
    <row r="564" spans="1:10" s="50" customFormat="1" x14ac:dyDescent="0.3">
      <c r="A564" s="51"/>
      <c r="B564" s="51"/>
      <c r="C564" s="51"/>
      <c r="D564" s="51"/>
      <c r="E564" s="51"/>
      <c r="F564" s="51"/>
      <c r="G564" s="51"/>
      <c r="H564" s="51"/>
      <c r="I564" s="51"/>
      <c r="J564" s="51"/>
    </row>
    <row r="565" spans="1:10" s="50" customFormat="1" x14ac:dyDescent="0.3">
      <c r="A565" s="51"/>
      <c r="B565" s="51"/>
      <c r="C565" s="51"/>
      <c r="D565" s="51"/>
      <c r="E565" s="51"/>
      <c r="F565" s="51"/>
      <c r="G565" s="51"/>
      <c r="H565" s="51"/>
      <c r="I565" s="51"/>
      <c r="J565" s="51"/>
    </row>
    <row r="566" spans="1:10" s="50" customFormat="1" x14ac:dyDescent="0.3">
      <c r="A566" s="51"/>
      <c r="B566" s="51"/>
      <c r="C566" s="51"/>
      <c r="D566" s="51"/>
      <c r="E566" s="51"/>
      <c r="F566" s="51"/>
      <c r="G566" s="51"/>
      <c r="H566" s="51"/>
      <c r="I566" s="51"/>
      <c r="J566" s="51"/>
    </row>
    <row r="567" spans="1:10" s="50" customFormat="1" x14ac:dyDescent="0.3">
      <c r="A567" s="51"/>
      <c r="B567" s="51"/>
      <c r="C567" s="51"/>
      <c r="D567" s="51"/>
      <c r="E567" s="51"/>
      <c r="F567" s="51"/>
      <c r="G567" s="51"/>
      <c r="H567" s="51"/>
      <c r="I567" s="51"/>
      <c r="J567" s="51"/>
    </row>
    <row r="568" spans="1:10" s="50" customFormat="1" x14ac:dyDescent="0.3">
      <c r="A568" s="51"/>
      <c r="B568" s="51"/>
      <c r="C568" s="51"/>
      <c r="D568" s="51"/>
      <c r="E568" s="51"/>
      <c r="F568" s="51"/>
      <c r="G568" s="51"/>
      <c r="H568" s="51"/>
      <c r="I568" s="51"/>
      <c r="J568" s="51"/>
    </row>
    <row r="569" spans="1:10" s="50" customFormat="1" x14ac:dyDescent="0.3">
      <c r="A569" s="51"/>
      <c r="B569" s="51"/>
      <c r="C569" s="51"/>
      <c r="D569" s="51"/>
      <c r="E569" s="51"/>
      <c r="F569" s="51"/>
      <c r="G569" s="51"/>
      <c r="H569" s="51"/>
      <c r="I569" s="51"/>
      <c r="J569" s="51"/>
    </row>
    <row r="570" spans="1:10" s="50" customFormat="1" x14ac:dyDescent="0.3">
      <c r="A570" s="51"/>
      <c r="B570" s="51"/>
      <c r="C570" s="51"/>
      <c r="D570" s="51"/>
      <c r="E570" s="51"/>
      <c r="F570" s="51"/>
      <c r="G570" s="51"/>
      <c r="H570" s="51"/>
      <c r="I570" s="51"/>
      <c r="J570" s="51"/>
    </row>
    <row r="571" spans="1:10" s="50" customFormat="1" x14ac:dyDescent="0.3">
      <c r="A571" s="51"/>
      <c r="B571" s="51"/>
      <c r="C571" s="51"/>
      <c r="D571" s="51"/>
      <c r="E571" s="51"/>
      <c r="F571" s="51"/>
      <c r="G571" s="51"/>
      <c r="H571" s="51"/>
      <c r="I571" s="51"/>
      <c r="J571" s="51"/>
    </row>
    <row r="572" spans="1:10" s="50" customFormat="1" x14ac:dyDescent="0.3">
      <c r="A572" s="51"/>
      <c r="B572" s="51"/>
      <c r="C572" s="51"/>
      <c r="D572" s="51"/>
      <c r="E572" s="51"/>
      <c r="F572" s="51"/>
      <c r="G572" s="51"/>
      <c r="H572" s="51"/>
      <c r="I572" s="51"/>
      <c r="J572" s="51"/>
    </row>
    <row r="573" spans="1:10" s="50" customFormat="1" x14ac:dyDescent="0.3">
      <c r="A573" s="51"/>
      <c r="B573" s="51"/>
      <c r="C573" s="51"/>
      <c r="D573" s="51"/>
      <c r="E573" s="51"/>
      <c r="F573" s="51"/>
      <c r="G573" s="51"/>
      <c r="H573" s="51"/>
      <c r="I573" s="51"/>
      <c r="J573" s="51"/>
    </row>
    <row r="574" spans="1:10" s="50" customFormat="1" x14ac:dyDescent="0.3">
      <c r="A574" s="51"/>
      <c r="B574" s="51"/>
      <c r="C574" s="51"/>
      <c r="D574" s="51"/>
      <c r="E574" s="51"/>
      <c r="F574" s="51"/>
      <c r="G574" s="51"/>
      <c r="H574" s="51"/>
      <c r="I574" s="51"/>
      <c r="J574" s="51"/>
    </row>
    <row r="575" spans="1:10" s="50" customFormat="1" x14ac:dyDescent="0.3">
      <c r="A575" s="51"/>
      <c r="B575" s="51"/>
      <c r="C575" s="51"/>
      <c r="D575" s="51"/>
      <c r="E575" s="51"/>
      <c r="F575" s="51"/>
      <c r="G575" s="51"/>
      <c r="H575" s="51"/>
      <c r="I575" s="51"/>
      <c r="J575" s="51"/>
    </row>
    <row r="576" spans="1:10" s="50" customFormat="1" x14ac:dyDescent="0.3">
      <c r="A576" s="51"/>
      <c r="B576" s="51"/>
      <c r="C576" s="51"/>
      <c r="D576" s="51"/>
      <c r="E576" s="51"/>
      <c r="F576" s="51"/>
      <c r="G576" s="51"/>
      <c r="H576" s="51"/>
      <c r="I576" s="51"/>
      <c r="J576" s="51"/>
    </row>
    <row r="577" spans="1:10" s="50" customFormat="1" x14ac:dyDescent="0.3">
      <c r="A577" s="51"/>
      <c r="B577" s="51"/>
      <c r="C577" s="51"/>
      <c r="D577" s="51"/>
      <c r="E577" s="51"/>
      <c r="F577" s="51"/>
      <c r="G577" s="51"/>
      <c r="H577" s="51"/>
      <c r="I577" s="51"/>
      <c r="J577" s="51"/>
    </row>
    <row r="578" spans="1:10" s="50" customFormat="1" x14ac:dyDescent="0.3">
      <c r="A578" s="51"/>
      <c r="B578" s="51"/>
      <c r="C578" s="51"/>
      <c r="D578" s="51"/>
      <c r="E578" s="51"/>
      <c r="F578" s="51"/>
      <c r="G578" s="51"/>
      <c r="H578" s="51"/>
      <c r="I578" s="51"/>
      <c r="J578" s="51"/>
    </row>
    <row r="579" spans="1:10" s="50" customFormat="1" x14ac:dyDescent="0.3">
      <c r="A579" s="51"/>
      <c r="B579" s="51"/>
      <c r="C579" s="51"/>
      <c r="D579" s="51"/>
      <c r="E579" s="51"/>
      <c r="F579" s="51"/>
      <c r="G579" s="51"/>
      <c r="H579" s="51"/>
      <c r="I579" s="51"/>
      <c r="J579" s="51"/>
    </row>
    <row r="580" spans="1:10" s="50" customFormat="1" x14ac:dyDescent="0.3">
      <c r="A580" s="51"/>
      <c r="B580" s="51"/>
      <c r="C580" s="51"/>
      <c r="D580" s="51"/>
      <c r="E580" s="51"/>
      <c r="F580" s="51"/>
      <c r="G580" s="51"/>
      <c r="H580" s="51"/>
      <c r="I580" s="51"/>
      <c r="J580" s="51"/>
    </row>
    <row r="581" spans="1:10" s="50" customFormat="1" x14ac:dyDescent="0.3">
      <c r="A581" s="51"/>
      <c r="B581" s="51"/>
      <c r="C581" s="51"/>
      <c r="D581" s="51"/>
      <c r="E581" s="51"/>
      <c r="F581" s="51"/>
      <c r="G581" s="51"/>
      <c r="H581" s="51"/>
      <c r="I581" s="51"/>
      <c r="J581" s="51"/>
    </row>
    <row r="582" spans="1:10" s="50" customFormat="1" x14ac:dyDescent="0.3">
      <c r="A582" s="51"/>
      <c r="B582" s="51"/>
      <c r="C582" s="51"/>
      <c r="D582" s="51"/>
      <c r="E582" s="51"/>
      <c r="F582" s="51"/>
      <c r="G582" s="51"/>
      <c r="H582" s="51"/>
      <c r="I582" s="51"/>
      <c r="J582" s="51"/>
    </row>
    <row r="583" spans="1:10" s="50" customFormat="1" x14ac:dyDescent="0.3">
      <c r="A583" s="51"/>
      <c r="B583" s="51"/>
      <c r="C583" s="51"/>
      <c r="D583" s="51"/>
      <c r="E583" s="51"/>
      <c r="F583" s="51"/>
      <c r="G583" s="51"/>
      <c r="H583" s="51"/>
      <c r="I583" s="51"/>
      <c r="J583" s="51"/>
    </row>
    <row r="584" spans="1:10" s="50" customFormat="1" x14ac:dyDescent="0.3">
      <c r="A584" s="51"/>
      <c r="B584" s="51"/>
      <c r="C584" s="51"/>
      <c r="D584" s="51"/>
      <c r="E584" s="51"/>
      <c r="F584" s="51"/>
      <c r="G584" s="51"/>
      <c r="H584" s="51"/>
      <c r="I584" s="51"/>
      <c r="J584" s="51"/>
    </row>
    <row r="585" spans="1:10" s="50" customFormat="1" x14ac:dyDescent="0.3">
      <c r="A585" s="51"/>
      <c r="B585" s="51"/>
      <c r="C585" s="51"/>
      <c r="D585" s="51"/>
      <c r="E585" s="51"/>
      <c r="F585" s="51"/>
      <c r="G585" s="51"/>
      <c r="H585" s="51"/>
      <c r="I585" s="51"/>
      <c r="J585" s="51"/>
    </row>
    <row r="586" spans="1:10" s="50" customFormat="1" x14ac:dyDescent="0.3">
      <c r="A586" s="51"/>
      <c r="B586" s="51"/>
      <c r="C586" s="51"/>
      <c r="D586" s="51"/>
      <c r="E586" s="51"/>
      <c r="F586" s="51"/>
      <c r="G586" s="51"/>
      <c r="H586" s="51"/>
      <c r="I586" s="51"/>
      <c r="J586" s="51"/>
    </row>
    <row r="587" spans="1:10" s="50" customFormat="1" x14ac:dyDescent="0.3">
      <c r="A587" s="51"/>
      <c r="B587" s="51"/>
      <c r="C587" s="51"/>
      <c r="D587" s="51"/>
      <c r="E587" s="51"/>
      <c r="F587" s="51"/>
      <c r="G587" s="51"/>
      <c r="H587" s="51"/>
      <c r="I587" s="51"/>
      <c r="J587" s="51"/>
    </row>
    <row r="588" spans="1:10" s="50" customFormat="1" x14ac:dyDescent="0.3">
      <c r="A588" s="51"/>
      <c r="B588" s="51"/>
      <c r="C588" s="51"/>
      <c r="D588" s="51"/>
      <c r="E588" s="51"/>
      <c r="F588" s="51"/>
      <c r="G588" s="51"/>
      <c r="H588" s="51"/>
      <c r="I588" s="51"/>
      <c r="J588" s="51"/>
    </row>
    <row r="589" spans="1:10" s="50" customFormat="1" x14ac:dyDescent="0.3">
      <c r="A589" s="51"/>
      <c r="B589" s="51"/>
      <c r="C589" s="51"/>
      <c r="D589" s="51"/>
      <c r="E589" s="51"/>
      <c r="F589" s="51"/>
      <c r="G589" s="51"/>
      <c r="H589" s="51"/>
      <c r="I589" s="51"/>
      <c r="J589" s="51"/>
    </row>
    <row r="590" spans="1:10" s="50" customFormat="1" x14ac:dyDescent="0.3">
      <c r="A590" s="51"/>
      <c r="B590" s="51"/>
      <c r="C590" s="51"/>
      <c r="D590" s="51"/>
      <c r="E590" s="51"/>
      <c r="F590" s="51"/>
      <c r="G590" s="51"/>
      <c r="H590" s="51"/>
      <c r="I590" s="51"/>
      <c r="J590" s="51"/>
    </row>
    <row r="591" spans="1:10" s="50" customFormat="1" x14ac:dyDescent="0.3">
      <c r="A591" s="51"/>
      <c r="B591" s="51"/>
      <c r="C591" s="51"/>
      <c r="D591" s="51"/>
      <c r="E591" s="51"/>
      <c r="F591" s="51"/>
      <c r="G591" s="51"/>
      <c r="H591" s="51"/>
      <c r="I591" s="51"/>
      <c r="J591" s="51"/>
    </row>
    <row r="592" spans="1:10" s="50" customFormat="1" x14ac:dyDescent="0.3">
      <c r="A592" s="51"/>
      <c r="B592" s="51"/>
      <c r="C592" s="51"/>
      <c r="D592" s="51"/>
      <c r="E592" s="51"/>
      <c r="F592" s="51"/>
      <c r="G592" s="51"/>
      <c r="H592" s="51"/>
      <c r="I592" s="51"/>
      <c r="J592" s="51"/>
    </row>
    <row r="593" spans="1:10" s="50" customFormat="1" x14ac:dyDescent="0.3">
      <c r="A593" s="51"/>
      <c r="B593" s="51"/>
      <c r="C593" s="51"/>
      <c r="D593" s="51"/>
      <c r="E593" s="51"/>
      <c r="F593" s="51"/>
      <c r="G593" s="51"/>
      <c r="H593" s="51"/>
      <c r="I593" s="51"/>
      <c r="J593" s="51"/>
    </row>
    <row r="594" spans="1:10" s="50" customFormat="1" x14ac:dyDescent="0.3">
      <c r="A594" s="51"/>
      <c r="B594" s="51"/>
      <c r="C594" s="51"/>
      <c r="D594" s="51"/>
      <c r="E594" s="51"/>
      <c r="F594" s="51"/>
      <c r="G594" s="51"/>
      <c r="H594" s="51"/>
      <c r="I594" s="51"/>
      <c r="J594" s="51"/>
    </row>
    <row r="595" spans="1:10" s="50" customFormat="1" x14ac:dyDescent="0.3">
      <c r="A595" s="51"/>
      <c r="B595" s="51"/>
      <c r="C595" s="51"/>
      <c r="D595" s="51"/>
      <c r="E595" s="51"/>
      <c r="F595" s="51"/>
      <c r="G595" s="51"/>
      <c r="H595" s="51"/>
      <c r="I595" s="51"/>
      <c r="J595" s="51"/>
    </row>
    <row r="596" spans="1:10" s="50" customFormat="1" x14ac:dyDescent="0.3">
      <c r="A596" s="51"/>
      <c r="B596" s="51"/>
      <c r="C596" s="51"/>
      <c r="D596" s="51"/>
      <c r="E596" s="51"/>
      <c r="F596" s="51"/>
      <c r="G596" s="51"/>
      <c r="H596" s="51"/>
      <c r="I596" s="51"/>
      <c r="J596" s="51"/>
    </row>
    <row r="597" spans="1:10" s="50" customFormat="1" x14ac:dyDescent="0.3">
      <c r="A597" s="51"/>
      <c r="B597" s="51"/>
      <c r="C597" s="51"/>
      <c r="D597" s="51"/>
      <c r="E597" s="51"/>
      <c r="F597" s="51"/>
      <c r="G597" s="51"/>
      <c r="H597" s="51"/>
      <c r="I597" s="51"/>
      <c r="J597" s="51"/>
    </row>
    <row r="598" spans="1:10" s="50" customFormat="1" x14ac:dyDescent="0.3">
      <c r="A598" s="51"/>
      <c r="B598" s="51"/>
      <c r="C598" s="51"/>
      <c r="D598" s="51"/>
      <c r="E598" s="51"/>
      <c r="F598" s="51"/>
      <c r="G598" s="51"/>
      <c r="H598" s="51"/>
      <c r="I598" s="51"/>
      <c r="J598" s="51"/>
    </row>
    <row r="599" spans="1:10" s="50" customFormat="1" x14ac:dyDescent="0.3">
      <c r="A599" s="51"/>
      <c r="B599" s="51"/>
      <c r="C599" s="51"/>
      <c r="D599" s="51"/>
      <c r="E599" s="51"/>
      <c r="F599" s="51"/>
      <c r="G599" s="51"/>
      <c r="H599" s="51"/>
      <c r="I599" s="51"/>
      <c r="J599" s="51"/>
    </row>
    <row r="600" spans="1:10" s="50" customFormat="1" x14ac:dyDescent="0.3">
      <c r="A600" s="51"/>
      <c r="B600" s="51"/>
      <c r="C600" s="51"/>
      <c r="D600" s="51"/>
      <c r="E600" s="51"/>
      <c r="F600" s="51"/>
      <c r="G600" s="51"/>
      <c r="H600" s="51"/>
      <c r="I600" s="51"/>
      <c r="J600" s="51"/>
    </row>
    <row r="601" spans="1:10" s="50" customFormat="1" x14ac:dyDescent="0.3">
      <c r="A601" s="51"/>
      <c r="B601" s="51"/>
      <c r="C601" s="51"/>
      <c r="D601" s="51"/>
      <c r="E601" s="51"/>
      <c r="F601" s="51"/>
      <c r="G601" s="51"/>
      <c r="H601" s="51"/>
      <c r="I601" s="51"/>
      <c r="J601" s="51"/>
    </row>
    <row r="602" spans="1:10" s="50" customFormat="1" x14ac:dyDescent="0.3">
      <c r="A602" s="51"/>
      <c r="B602" s="51"/>
      <c r="C602" s="51"/>
      <c r="D602" s="51"/>
      <c r="E602" s="51"/>
      <c r="F602" s="51"/>
      <c r="G602" s="51"/>
      <c r="H602" s="51"/>
      <c r="I602" s="51"/>
      <c r="J602" s="51"/>
    </row>
    <row r="603" spans="1:10" s="50" customFormat="1" x14ac:dyDescent="0.3">
      <c r="A603" s="51"/>
      <c r="B603" s="51"/>
      <c r="C603" s="51"/>
      <c r="D603" s="51"/>
      <c r="E603" s="51"/>
      <c r="F603" s="51"/>
      <c r="G603" s="51"/>
      <c r="H603" s="51"/>
      <c r="I603" s="51"/>
      <c r="J603" s="51"/>
    </row>
    <row r="604" spans="1:10" s="50" customFormat="1" x14ac:dyDescent="0.3">
      <c r="A604" s="51"/>
      <c r="B604" s="51"/>
      <c r="C604" s="51"/>
      <c r="D604" s="51"/>
      <c r="E604" s="51"/>
      <c r="F604" s="51"/>
      <c r="G604" s="51"/>
      <c r="H604" s="51"/>
      <c r="I604" s="51"/>
      <c r="J604" s="51"/>
    </row>
    <row r="605" spans="1:10" s="50" customFormat="1" x14ac:dyDescent="0.3">
      <c r="A605" s="51"/>
      <c r="B605" s="51"/>
      <c r="C605" s="51"/>
      <c r="D605" s="51"/>
      <c r="E605" s="51"/>
      <c r="F605" s="51"/>
      <c r="G605" s="51"/>
      <c r="H605" s="51"/>
      <c r="I605" s="51"/>
      <c r="J605" s="51"/>
    </row>
    <row r="606" spans="1:10" s="50" customFormat="1" x14ac:dyDescent="0.3">
      <c r="A606" s="51"/>
      <c r="B606" s="51"/>
      <c r="C606" s="51"/>
      <c r="D606" s="51"/>
      <c r="E606" s="51"/>
      <c r="F606" s="51"/>
      <c r="G606" s="51"/>
      <c r="H606" s="51"/>
      <c r="I606" s="51"/>
      <c r="J606" s="51"/>
    </row>
    <row r="607" spans="1:10" s="50" customFormat="1" x14ac:dyDescent="0.3">
      <c r="A607" s="51"/>
      <c r="B607" s="51"/>
      <c r="C607" s="51"/>
      <c r="D607" s="51"/>
      <c r="E607" s="51"/>
      <c r="F607" s="51"/>
      <c r="G607" s="51"/>
      <c r="H607" s="51"/>
      <c r="I607" s="51"/>
      <c r="J607" s="51"/>
    </row>
    <row r="608" spans="1:10" s="50" customFormat="1" x14ac:dyDescent="0.3">
      <c r="A608" s="51"/>
      <c r="B608" s="51"/>
      <c r="C608" s="51"/>
      <c r="D608" s="51"/>
      <c r="E608" s="51"/>
      <c r="F608" s="51"/>
      <c r="G608" s="51"/>
      <c r="H608" s="51"/>
      <c r="I608" s="51"/>
      <c r="J608" s="51"/>
    </row>
    <row r="609" spans="1:10" s="50" customFormat="1" x14ac:dyDescent="0.3">
      <c r="A609" s="51"/>
      <c r="B609" s="51"/>
      <c r="C609" s="51"/>
      <c r="D609" s="51"/>
      <c r="E609" s="51"/>
      <c r="F609" s="51"/>
      <c r="G609" s="51"/>
      <c r="H609" s="51"/>
      <c r="I609" s="51"/>
      <c r="J609" s="51"/>
    </row>
    <row r="610" spans="1:10" s="50" customFormat="1" x14ac:dyDescent="0.3">
      <c r="A610" s="51"/>
      <c r="B610" s="51"/>
      <c r="C610" s="51"/>
      <c r="D610" s="51"/>
      <c r="E610" s="51"/>
      <c r="F610" s="51"/>
      <c r="G610" s="51"/>
      <c r="H610" s="51"/>
      <c r="I610" s="51"/>
      <c r="J610" s="51"/>
    </row>
    <row r="611" spans="1:10" s="50" customFormat="1" x14ac:dyDescent="0.3">
      <c r="A611" s="51"/>
      <c r="B611" s="51"/>
      <c r="C611" s="51"/>
      <c r="D611" s="51"/>
      <c r="E611" s="51"/>
      <c r="F611" s="51"/>
      <c r="G611" s="51"/>
      <c r="H611" s="51"/>
      <c r="I611" s="51"/>
      <c r="J611" s="51"/>
    </row>
    <row r="612" spans="1:10" s="50" customFormat="1" x14ac:dyDescent="0.3">
      <c r="A612" s="51"/>
      <c r="B612" s="51"/>
      <c r="C612" s="51"/>
      <c r="D612" s="51"/>
      <c r="E612" s="51"/>
      <c r="F612" s="51"/>
      <c r="G612" s="51"/>
      <c r="H612" s="51"/>
      <c r="I612" s="51"/>
      <c r="J612" s="51"/>
    </row>
    <row r="613" spans="1:10" s="50" customFormat="1" x14ac:dyDescent="0.3">
      <c r="A613" s="51"/>
      <c r="B613" s="51"/>
      <c r="C613" s="51"/>
      <c r="D613" s="51"/>
      <c r="E613" s="51"/>
      <c r="F613" s="51"/>
      <c r="G613" s="51"/>
      <c r="H613" s="51"/>
      <c r="I613" s="51"/>
      <c r="J613" s="51"/>
    </row>
    <row r="614" spans="1:10" s="50" customFormat="1" x14ac:dyDescent="0.3">
      <c r="A614" s="51"/>
      <c r="B614" s="51"/>
      <c r="C614" s="51"/>
      <c r="D614" s="51"/>
      <c r="E614" s="51"/>
      <c r="F614" s="51"/>
      <c r="G614" s="51"/>
      <c r="H614" s="51"/>
      <c r="I614" s="51"/>
      <c r="J614" s="51"/>
    </row>
    <row r="615" spans="1:10" s="50" customFormat="1" x14ac:dyDescent="0.3">
      <c r="A615" s="51"/>
      <c r="B615" s="51"/>
      <c r="C615" s="51"/>
      <c r="D615" s="51"/>
      <c r="E615" s="51"/>
      <c r="F615" s="51"/>
      <c r="G615" s="51"/>
      <c r="H615" s="51"/>
      <c r="I615" s="51"/>
      <c r="J615" s="51"/>
    </row>
    <row r="616" spans="1:10" s="50" customFormat="1" x14ac:dyDescent="0.3">
      <c r="A616" s="51"/>
      <c r="B616" s="51"/>
      <c r="C616" s="51"/>
      <c r="D616" s="51"/>
      <c r="E616" s="51"/>
      <c r="F616" s="51"/>
      <c r="G616" s="51"/>
      <c r="H616" s="51"/>
      <c r="I616" s="51"/>
      <c r="J616" s="51"/>
    </row>
    <row r="617" spans="1:10" s="50" customFormat="1" x14ac:dyDescent="0.3">
      <c r="A617" s="51"/>
      <c r="B617" s="51"/>
      <c r="C617" s="51"/>
      <c r="D617" s="51"/>
      <c r="E617" s="51"/>
      <c r="F617" s="51"/>
      <c r="G617" s="51"/>
      <c r="H617" s="51"/>
      <c r="I617" s="51"/>
      <c r="J617" s="51"/>
    </row>
    <row r="618" spans="1:10" s="50" customFormat="1" x14ac:dyDescent="0.3">
      <c r="A618" s="51"/>
      <c r="B618" s="51"/>
      <c r="C618" s="51"/>
      <c r="D618" s="51"/>
      <c r="E618" s="51"/>
      <c r="F618" s="51"/>
      <c r="G618" s="51"/>
      <c r="H618" s="51"/>
      <c r="I618" s="51"/>
      <c r="J618" s="51"/>
    </row>
    <row r="619" spans="1:10" s="50" customFormat="1" x14ac:dyDescent="0.3">
      <c r="A619" s="51"/>
      <c r="B619" s="51"/>
      <c r="C619" s="51"/>
      <c r="D619" s="51"/>
      <c r="E619" s="51"/>
      <c r="F619" s="51"/>
      <c r="G619" s="51"/>
      <c r="H619" s="51"/>
      <c r="I619" s="51"/>
      <c r="J619" s="51"/>
    </row>
  </sheetData>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5" orientation="portrait" horizontalDpi="4294967295" verticalDpi="4294967295" r:id="rId1"/>
  <headerFooter alignWithMargins="0"/>
  <ignoredErrors>
    <ignoredError sqref="J22:K22 J23:K25 J27:K29 J44:K44 J46 J47:J53 J56:J57 J30:J32 K30:K32 K46:K53 K56:K57 J60 J62 J64 J66 J70 J72:J78" unlockedFormula="1"/>
    <ignoredError sqref="J26:K26 J33:K33 J35:K35 J42:K43 K64 K70 K72" formula="1"/>
    <ignoredError sqref="J34:K34 J36:J41 K36:K41 K45 J45 J61 J63 K60 K62 J65 J71" formula="1"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workbookViewId="0">
      <selection activeCell="H4" sqref="H4"/>
    </sheetView>
  </sheetViews>
  <sheetFormatPr baseColWidth="10" defaultColWidth="11.42578125" defaultRowHeight="15" x14ac:dyDescent="0.25"/>
  <cols>
    <col min="1" max="1" width="5.85546875" style="7" customWidth="1"/>
    <col min="2" max="2" width="5.7109375" style="7" customWidth="1"/>
    <col min="3" max="3" width="5.5703125" style="7" customWidth="1"/>
    <col min="4" max="4" width="5.7109375" style="7" customWidth="1"/>
    <col min="5" max="5" width="46.42578125" style="7" customWidth="1"/>
    <col min="6" max="6" width="13.7109375" style="7" customWidth="1"/>
    <col min="7" max="7" width="11.42578125" style="7"/>
    <col min="8" max="50" width="11.42578125" style="45"/>
  </cols>
  <sheetData>
    <row r="1" spans="1:7" ht="12.75" x14ac:dyDescent="0.2">
      <c r="A1" s="410" t="e">
        <f>+#REF!</f>
        <v>#REF!</v>
      </c>
      <c r="B1" s="411"/>
      <c r="C1" s="411"/>
      <c r="D1" s="411"/>
      <c r="E1" s="411"/>
      <c r="F1" s="411"/>
      <c r="G1" s="411"/>
    </row>
    <row r="2" spans="1:7" ht="15.75" x14ac:dyDescent="0.25">
      <c r="A2" s="412" t="e">
        <f>+#REF!</f>
        <v>#REF!</v>
      </c>
      <c r="B2" s="413"/>
      <c r="C2" s="413"/>
      <c r="D2" s="413"/>
      <c r="E2" s="413"/>
      <c r="F2" s="413"/>
      <c r="G2" s="413"/>
    </row>
    <row r="3" spans="1:7" x14ac:dyDescent="0.25">
      <c r="A3" s="414" t="e">
        <f>+#REF!</f>
        <v>#REF!</v>
      </c>
      <c r="B3" s="415"/>
      <c r="C3" s="415"/>
      <c r="D3" s="415"/>
      <c r="E3" s="415"/>
      <c r="F3" s="415"/>
      <c r="G3" s="415"/>
    </row>
    <row r="4" spans="1:7" ht="12.75" x14ac:dyDescent="0.2">
      <c r="A4" s="416" t="s">
        <v>29</v>
      </c>
      <c r="B4" s="417"/>
      <c r="C4" s="417"/>
      <c r="D4" s="417"/>
      <c r="E4" s="417"/>
      <c r="F4" s="417"/>
      <c r="G4" s="417"/>
    </row>
    <row r="5" spans="1:7" ht="12.75" x14ac:dyDescent="0.2">
      <c r="A5" s="416" t="e">
        <f>+#REF!</f>
        <v>#REF!</v>
      </c>
      <c r="B5" s="417"/>
      <c r="C5" s="417"/>
      <c r="D5" s="417"/>
      <c r="E5" s="417"/>
      <c r="F5" s="417"/>
      <c r="G5" s="417"/>
    </row>
    <row r="6" spans="1:7" ht="12.75" x14ac:dyDescent="0.2">
      <c r="A6" s="5" t="s">
        <v>196</v>
      </c>
      <c r="B6" s="4"/>
      <c r="C6" s="4"/>
      <c r="D6" s="4"/>
      <c r="E6" s="418" t="e">
        <f>+#REF!</f>
        <v>#REF!</v>
      </c>
      <c r="F6" s="418"/>
      <c r="G6" s="418"/>
    </row>
    <row r="7" spans="1:7" ht="12.75" x14ac:dyDescent="0.2">
      <c r="A7" s="8" t="s">
        <v>885</v>
      </c>
      <c r="B7" s="9"/>
      <c r="C7" s="9"/>
      <c r="D7" s="6"/>
      <c r="E7" s="409" t="e">
        <f>+#REF!</f>
        <v>#REF!</v>
      </c>
      <c r="F7" s="409"/>
      <c r="G7" s="409"/>
    </row>
    <row r="8" spans="1:7" ht="48" customHeight="1" x14ac:dyDescent="0.2">
      <c r="A8" s="240" t="s">
        <v>941</v>
      </c>
      <c r="B8" s="240" t="s">
        <v>942</v>
      </c>
      <c r="C8" s="240" t="s">
        <v>4</v>
      </c>
      <c r="D8" s="240" t="s">
        <v>8</v>
      </c>
      <c r="E8" s="241" t="s">
        <v>197</v>
      </c>
      <c r="F8" s="260" t="s">
        <v>205</v>
      </c>
      <c r="G8" s="260" t="s">
        <v>7</v>
      </c>
    </row>
    <row r="9" spans="1:7" ht="12.75" x14ac:dyDescent="0.2">
      <c r="A9" s="242">
        <v>3</v>
      </c>
      <c r="B9" s="243"/>
      <c r="C9" s="243"/>
      <c r="D9" s="243"/>
      <c r="E9" s="244" t="s">
        <v>198</v>
      </c>
      <c r="F9" s="261">
        <f>+F10</f>
        <v>0</v>
      </c>
      <c r="G9" s="262">
        <f>G10</f>
        <v>0</v>
      </c>
    </row>
    <row r="10" spans="1:7" ht="12.75" x14ac:dyDescent="0.2">
      <c r="A10" s="245"/>
      <c r="B10" s="245">
        <v>31</v>
      </c>
      <c r="C10" s="246"/>
      <c r="D10" s="246"/>
      <c r="E10" s="247" t="s">
        <v>943</v>
      </c>
      <c r="F10" s="263">
        <f>SUM(F11:F11)</f>
        <v>0</v>
      </c>
      <c r="G10" s="264">
        <f>G11</f>
        <v>0</v>
      </c>
    </row>
    <row r="11" spans="1:7" ht="12.75" x14ac:dyDescent="0.2">
      <c r="A11" s="248"/>
      <c r="B11" s="248"/>
      <c r="C11" s="248">
        <v>312</v>
      </c>
      <c r="D11" s="249"/>
      <c r="E11" s="250" t="s">
        <v>944</v>
      </c>
      <c r="F11" s="265">
        <v>0</v>
      </c>
      <c r="G11" s="266">
        <f>IFERROR(F11/$F$31*100,"0.00")</f>
        <v>0</v>
      </c>
    </row>
    <row r="12" spans="1:7" ht="12.75" x14ac:dyDescent="0.2">
      <c r="A12" s="251">
        <v>4</v>
      </c>
      <c r="B12" s="252"/>
      <c r="C12" s="252"/>
      <c r="D12" s="252"/>
      <c r="E12" s="253" t="s">
        <v>945</v>
      </c>
      <c r="F12" s="267">
        <f>+F13+F19</f>
        <v>147460209.12</v>
      </c>
      <c r="G12" s="267">
        <f>G13+G19</f>
        <v>46.533080041677302</v>
      </c>
    </row>
    <row r="13" spans="1:7" ht="12.75" x14ac:dyDescent="0.2">
      <c r="A13" s="245"/>
      <c r="B13" s="245">
        <v>41</v>
      </c>
      <c r="C13" s="1"/>
      <c r="D13" s="246"/>
      <c r="E13" s="254" t="s">
        <v>230</v>
      </c>
      <c r="F13" s="263">
        <f>SUM(F15:F18)</f>
        <v>147460209.12</v>
      </c>
      <c r="G13" s="268">
        <f>SUM(G15:G18)</f>
        <v>46.533080041677302</v>
      </c>
    </row>
    <row r="14" spans="1:7" ht="24" x14ac:dyDescent="0.2">
      <c r="A14" s="245"/>
      <c r="B14" s="245"/>
      <c r="C14" s="245">
        <v>413</v>
      </c>
      <c r="D14" s="246"/>
      <c r="E14" s="254" t="s">
        <v>946</v>
      </c>
      <c r="F14" s="263">
        <f>SUM(F16:F19)</f>
        <v>80230159.120000005</v>
      </c>
      <c r="G14" s="268">
        <f>SUM(G16:G19)</f>
        <v>25.317720884617351</v>
      </c>
    </row>
    <row r="15" spans="1:7" ht="12.75" x14ac:dyDescent="0.2">
      <c r="A15" s="248"/>
      <c r="B15" s="248"/>
      <c r="C15" s="248">
        <v>413</v>
      </c>
      <c r="D15" s="249" t="s">
        <v>947</v>
      </c>
      <c r="E15" s="250" t="s">
        <v>249</v>
      </c>
      <c r="F15" s="265">
        <v>67230050</v>
      </c>
      <c r="G15" s="266">
        <f>IFERROR(F15/$F$31*100,"0.00")</f>
        <v>21.215359157059947</v>
      </c>
    </row>
    <row r="16" spans="1:7" ht="12.75" x14ac:dyDescent="0.2">
      <c r="A16" s="248"/>
      <c r="B16" s="248"/>
      <c r="C16" s="248">
        <v>413</v>
      </c>
      <c r="D16" s="249" t="s">
        <v>948</v>
      </c>
      <c r="E16" s="250" t="s">
        <v>199</v>
      </c>
      <c r="F16" s="265">
        <v>75000000</v>
      </c>
      <c r="G16" s="266">
        <f>IFERROR(F16/$F$31*100,"0.00")</f>
        <v>23.667272845691713</v>
      </c>
    </row>
    <row r="17" spans="1:7" ht="12.75" x14ac:dyDescent="0.2">
      <c r="A17" s="248"/>
      <c r="B17" s="248"/>
      <c r="C17" s="248">
        <v>413</v>
      </c>
      <c r="D17" s="249" t="s">
        <v>949</v>
      </c>
      <c r="E17" s="250" t="s">
        <v>950</v>
      </c>
      <c r="F17" s="265">
        <v>5230159.12</v>
      </c>
      <c r="G17" s="266">
        <f>IFERROR(F17/$F$31*100,"0.00")</f>
        <v>1.6504480389256382</v>
      </c>
    </row>
    <row r="18" spans="1:7" ht="24" x14ac:dyDescent="0.2">
      <c r="A18" s="248"/>
      <c r="B18" s="248"/>
      <c r="C18" s="248">
        <v>414</v>
      </c>
      <c r="D18" s="249"/>
      <c r="E18" s="255" t="s">
        <v>951</v>
      </c>
      <c r="F18" s="265">
        <v>0</v>
      </c>
      <c r="G18" s="266">
        <f>IFERROR(F18/$F$31*100,"0.00")</f>
        <v>0</v>
      </c>
    </row>
    <row r="19" spans="1:7" ht="12.75" x14ac:dyDescent="0.2">
      <c r="A19" s="245"/>
      <c r="B19" s="245">
        <v>42</v>
      </c>
      <c r="C19" s="245"/>
      <c r="D19" s="246"/>
      <c r="E19" s="247" t="s">
        <v>952</v>
      </c>
      <c r="F19" s="263">
        <f>SUM(F21:F22)</f>
        <v>0</v>
      </c>
      <c r="G19" s="268">
        <f>G21+G22</f>
        <v>0</v>
      </c>
    </row>
    <row r="20" spans="1:7" ht="24" x14ac:dyDescent="0.2">
      <c r="A20" s="245"/>
      <c r="B20" s="245"/>
      <c r="C20" s="245">
        <v>423</v>
      </c>
      <c r="D20" s="246"/>
      <c r="E20" s="247" t="s">
        <v>953</v>
      </c>
      <c r="F20" s="263">
        <f>+F21+F22</f>
        <v>0</v>
      </c>
      <c r="G20" s="266">
        <f>+G21+G22</f>
        <v>0</v>
      </c>
    </row>
    <row r="21" spans="1:7" ht="12.75" x14ac:dyDescent="0.2">
      <c r="A21" s="248"/>
      <c r="B21" s="248"/>
      <c r="C21" s="248">
        <v>423</v>
      </c>
      <c r="D21" s="249" t="s">
        <v>947</v>
      </c>
      <c r="E21" s="250" t="s">
        <v>250</v>
      </c>
      <c r="F21" s="265">
        <v>0</v>
      </c>
      <c r="G21" s="266">
        <f>IFERROR(F21/$F$31*100,"0.00")</f>
        <v>0</v>
      </c>
    </row>
    <row r="22" spans="1:7" ht="12.75" x14ac:dyDescent="0.2">
      <c r="A22" s="248"/>
      <c r="B22" s="248"/>
      <c r="C22" s="248">
        <v>423</v>
      </c>
      <c r="D22" s="249" t="s">
        <v>948</v>
      </c>
      <c r="E22" s="250" t="s">
        <v>251</v>
      </c>
      <c r="F22" s="265">
        <v>0</v>
      </c>
      <c r="G22" s="266">
        <f>IFERROR(F22/$F$31*100,"0.00")</f>
        <v>0</v>
      </c>
    </row>
    <row r="23" spans="1:7" ht="12.75" x14ac:dyDescent="0.2">
      <c r="A23" s="251">
        <v>5</v>
      </c>
      <c r="B23" s="252"/>
      <c r="C23" s="252"/>
      <c r="D23" s="252"/>
      <c r="E23" s="253" t="s">
        <v>954</v>
      </c>
      <c r="F23" s="267">
        <f>+F24</f>
        <v>169433082.68000001</v>
      </c>
      <c r="G23" s="267">
        <f>G24</f>
        <v>53.466919958322698</v>
      </c>
    </row>
    <row r="24" spans="1:7" ht="12.75" x14ac:dyDescent="0.2">
      <c r="A24" s="245"/>
      <c r="B24" s="245">
        <v>51</v>
      </c>
      <c r="C24" s="245"/>
      <c r="D24" s="246"/>
      <c r="E24" s="254" t="s">
        <v>955</v>
      </c>
      <c r="F24" s="263">
        <f>F25</f>
        <v>169433082.68000001</v>
      </c>
      <c r="G24" s="266">
        <f>G25</f>
        <v>53.466919958322698</v>
      </c>
    </row>
    <row r="25" spans="1:7" ht="12.75" x14ac:dyDescent="0.2">
      <c r="A25" s="245"/>
      <c r="B25" s="245"/>
      <c r="C25" s="245">
        <v>512</v>
      </c>
      <c r="D25" s="246"/>
      <c r="E25" s="254" t="s">
        <v>956</v>
      </c>
      <c r="F25" s="263">
        <f>F26</f>
        <v>169433082.68000001</v>
      </c>
      <c r="G25" s="266">
        <f>G26</f>
        <v>53.466919958322698</v>
      </c>
    </row>
    <row r="26" spans="1:7" ht="12.75" x14ac:dyDescent="0.2">
      <c r="A26" s="245"/>
      <c r="B26" s="245"/>
      <c r="C26" s="248">
        <v>512</v>
      </c>
      <c r="D26" s="256" t="s">
        <v>957</v>
      </c>
      <c r="E26" s="257" t="s">
        <v>958</v>
      </c>
      <c r="F26" s="269">
        <f>+F27+F28+F29+F30</f>
        <v>169433082.68000001</v>
      </c>
      <c r="G26" s="266">
        <f>+G27+G28+G29+G30</f>
        <v>53.466919958322698</v>
      </c>
    </row>
    <row r="27" spans="1:7" ht="24" x14ac:dyDescent="0.2">
      <c r="A27" s="249"/>
      <c r="B27" s="248"/>
      <c r="C27" s="248">
        <v>513</v>
      </c>
      <c r="D27" s="249"/>
      <c r="E27" s="257" t="s">
        <v>200</v>
      </c>
      <c r="F27" s="265">
        <v>141294449.88</v>
      </c>
      <c r="G27" s="266">
        <f>IFERROR(F27/$F$31*100,"0.00")</f>
        <v>44.587390625224963</v>
      </c>
    </row>
    <row r="28" spans="1:7" ht="24" x14ac:dyDescent="0.2">
      <c r="A28" s="249"/>
      <c r="B28" s="249"/>
      <c r="C28" s="248">
        <v>512</v>
      </c>
      <c r="D28" s="249"/>
      <c r="E28" s="257" t="s">
        <v>201</v>
      </c>
      <c r="F28" s="265">
        <v>20296346.280000001</v>
      </c>
      <c r="G28" s="266">
        <f>IFERROR(F28/$F$31*100,"0.00")</f>
        <v>6.4047888690586667</v>
      </c>
    </row>
    <row r="29" spans="1:7" ht="24" x14ac:dyDescent="0.2">
      <c r="A29" s="249"/>
      <c r="B29" s="249"/>
      <c r="C29" s="248">
        <v>512</v>
      </c>
      <c r="D29" s="249"/>
      <c r="E29" s="257" t="s">
        <v>202</v>
      </c>
      <c r="F29" s="265">
        <v>7842286.5199999996</v>
      </c>
      <c r="G29" s="266">
        <f>IFERROR(F29/$F$31*100,"0.00")</f>
        <v>2.4747404640390687</v>
      </c>
    </row>
    <row r="30" spans="1:7" ht="12.75" x14ac:dyDescent="0.2">
      <c r="A30" s="249"/>
      <c r="B30" s="249"/>
      <c r="C30" s="248">
        <v>512</v>
      </c>
      <c r="D30" s="249"/>
      <c r="E30" s="257" t="s">
        <v>203</v>
      </c>
      <c r="F30" s="265">
        <v>0</v>
      </c>
      <c r="G30" s="266">
        <f>IFERROR(F30/$F$31*100,"0.00")</f>
        <v>0</v>
      </c>
    </row>
    <row r="31" spans="1:7" s="45" customFormat="1" ht="12.75" x14ac:dyDescent="0.2">
      <c r="A31" s="258"/>
      <c r="B31" s="258"/>
      <c r="C31" s="258"/>
      <c r="D31" s="258"/>
      <c r="E31" s="259" t="s">
        <v>204</v>
      </c>
      <c r="F31" s="270">
        <f>+F23+F12+F9</f>
        <v>316893291.80000001</v>
      </c>
      <c r="G31" s="270">
        <f>+G23+G12+G9</f>
        <v>100</v>
      </c>
    </row>
    <row r="32" spans="1:7" s="45" customFormat="1" x14ac:dyDescent="0.25">
      <c r="A32" s="48"/>
      <c r="B32" s="48"/>
      <c r="C32" s="48"/>
      <c r="D32" s="48"/>
      <c r="E32" s="48"/>
      <c r="F32" s="48"/>
      <c r="G32" s="48"/>
    </row>
    <row r="33" spans="1:7" s="45" customFormat="1" x14ac:dyDescent="0.25">
      <c r="A33" s="48"/>
      <c r="B33" s="48"/>
      <c r="C33" s="48"/>
      <c r="D33" s="48"/>
      <c r="E33" s="48"/>
      <c r="F33" s="48"/>
      <c r="G33" s="48"/>
    </row>
    <row r="34" spans="1:7" s="45" customFormat="1" x14ac:dyDescent="0.25">
      <c r="A34" s="48"/>
      <c r="B34" s="48"/>
      <c r="C34" s="48"/>
      <c r="D34" s="48"/>
      <c r="E34" s="48">
        <f>64884206.4+11250687.41</f>
        <v>76134893.810000002</v>
      </c>
      <c r="F34" s="48">
        <f>+F27/12</f>
        <v>11774537.49</v>
      </c>
      <c r="G34" s="48"/>
    </row>
    <row r="35" spans="1:7" s="45" customFormat="1" x14ac:dyDescent="0.25">
      <c r="A35" s="48"/>
      <c r="B35" s="48"/>
      <c r="C35" s="48"/>
      <c r="D35" s="48"/>
      <c r="E35" s="48">
        <f>8684225.96+1463947.18</f>
        <v>10148173.140000001</v>
      </c>
      <c r="F35" s="48">
        <f>+F28/12</f>
        <v>1691362.1900000002</v>
      </c>
      <c r="G35" s="48"/>
    </row>
    <row r="36" spans="1:7" s="45" customFormat="1" x14ac:dyDescent="0.25">
      <c r="A36" s="48"/>
      <c r="B36" s="48"/>
      <c r="C36" s="48"/>
      <c r="D36" s="48"/>
      <c r="E36" s="48">
        <f>3032568.33+888574.93</f>
        <v>3921143.2600000002</v>
      </c>
      <c r="F36" s="48">
        <f>+F29/12</f>
        <v>653523.87666666659</v>
      </c>
      <c r="G36" s="48"/>
    </row>
    <row r="37" spans="1:7" s="45" customFormat="1" x14ac:dyDescent="0.25">
      <c r="A37" s="48"/>
      <c r="B37" s="48"/>
      <c r="C37" s="48"/>
      <c r="D37" s="345" t="s">
        <v>1014</v>
      </c>
      <c r="E37" s="48">
        <v>2615079.56</v>
      </c>
      <c r="F37" s="48"/>
      <c r="G37" s="48"/>
    </row>
    <row r="38" spans="1:7" s="45" customFormat="1" x14ac:dyDescent="0.25">
      <c r="A38" s="48"/>
      <c r="B38" s="48"/>
      <c r="C38" s="48"/>
      <c r="D38" s="48"/>
      <c r="E38" s="48"/>
      <c r="F38" s="48"/>
      <c r="G38" s="48"/>
    </row>
    <row r="39" spans="1:7" s="45" customFormat="1" x14ac:dyDescent="0.25">
      <c r="A39" s="49"/>
      <c r="B39" s="49"/>
      <c r="C39" s="49"/>
      <c r="D39" s="49"/>
      <c r="E39" s="49"/>
      <c r="F39" s="49"/>
      <c r="G39" s="49"/>
    </row>
    <row r="40" spans="1:7" s="45" customFormat="1" x14ac:dyDescent="0.25">
      <c r="A40" s="49"/>
      <c r="B40" s="49"/>
      <c r="C40" s="49"/>
      <c r="D40" s="49"/>
      <c r="E40" s="49"/>
      <c r="F40" s="49"/>
      <c r="G40" s="49"/>
    </row>
    <row r="41" spans="1:7" s="45" customFormat="1" x14ac:dyDescent="0.25">
      <c r="A41" s="49"/>
      <c r="B41" s="49"/>
      <c r="C41" s="49"/>
      <c r="D41" s="49"/>
      <c r="E41" s="49"/>
      <c r="F41" s="49"/>
      <c r="G41" s="49"/>
    </row>
    <row r="42" spans="1:7" s="45" customFormat="1" x14ac:dyDescent="0.25">
      <c r="A42" s="49"/>
      <c r="B42" s="49"/>
      <c r="C42" s="49"/>
      <c r="D42" s="49"/>
      <c r="E42" s="49"/>
      <c r="F42" s="49"/>
      <c r="G42" s="49"/>
    </row>
    <row r="43" spans="1:7" s="45" customFormat="1" x14ac:dyDescent="0.25">
      <c r="A43" s="49"/>
      <c r="B43" s="49"/>
      <c r="C43" s="49"/>
      <c r="D43" s="49"/>
      <c r="E43" s="49"/>
      <c r="F43" s="49"/>
      <c r="G43" s="49"/>
    </row>
    <row r="44" spans="1:7" s="45" customFormat="1" x14ac:dyDescent="0.25">
      <c r="A44" s="49"/>
      <c r="B44" s="49"/>
      <c r="C44" s="49"/>
      <c r="D44" s="49"/>
      <c r="E44" s="49"/>
      <c r="F44" s="49"/>
      <c r="G44" s="49"/>
    </row>
    <row r="45" spans="1:7" s="45" customFormat="1" x14ac:dyDescent="0.25">
      <c r="A45" s="49"/>
      <c r="B45" s="49"/>
      <c r="C45" s="49"/>
      <c r="D45" s="49"/>
      <c r="E45" s="49"/>
      <c r="F45" s="49"/>
      <c r="G45" s="49"/>
    </row>
    <row r="46" spans="1:7" s="45" customFormat="1" x14ac:dyDescent="0.25">
      <c r="A46" s="49"/>
      <c r="B46" s="49"/>
      <c r="C46" s="49"/>
      <c r="D46" s="49"/>
      <c r="E46" s="49"/>
      <c r="F46" s="49"/>
      <c r="G46" s="49"/>
    </row>
    <row r="47" spans="1:7" s="45" customFormat="1" x14ac:dyDescent="0.25">
      <c r="A47" s="49"/>
      <c r="B47" s="49"/>
      <c r="C47" s="49"/>
      <c r="D47" s="49"/>
      <c r="E47" s="49"/>
      <c r="F47" s="49"/>
      <c r="G47" s="49"/>
    </row>
    <row r="48" spans="1:7" s="45" customFormat="1" x14ac:dyDescent="0.25">
      <c r="A48" s="49"/>
      <c r="B48" s="49"/>
      <c r="C48" s="49"/>
      <c r="D48" s="49"/>
      <c r="E48" s="49"/>
      <c r="F48" s="49"/>
      <c r="G48" s="49"/>
    </row>
    <row r="49" spans="1:7" s="45" customFormat="1" x14ac:dyDescent="0.25">
      <c r="A49" s="49"/>
      <c r="B49" s="49"/>
      <c r="C49" s="49"/>
      <c r="D49" s="49"/>
      <c r="E49" s="49"/>
      <c r="F49" s="49"/>
      <c r="G49" s="49"/>
    </row>
    <row r="50" spans="1:7" s="45" customFormat="1" x14ac:dyDescent="0.25">
      <c r="A50" s="49"/>
      <c r="B50" s="49"/>
      <c r="C50" s="49"/>
      <c r="D50" s="49"/>
      <c r="E50" s="49"/>
      <c r="F50" s="49"/>
      <c r="G50" s="49"/>
    </row>
    <row r="51" spans="1:7" s="45" customFormat="1" x14ac:dyDescent="0.25">
      <c r="A51" s="49"/>
      <c r="B51" s="49"/>
      <c r="C51" s="49"/>
      <c r="D51" s="49"/>
      <c r="E51" s="49"/>
      <c r="F51" s="49"/>
      <c r="G51" s="49"/>
    </row>
    <row r="52" spans="1:7" s="45" customFormat="1" x14ac:dyDescent="0.25">
      <c r="A52" s="49"/>
      <c r="B52" s="49"/>
      <c r="C52" s="49"/>
      <c r="D52" s="49"/>
      <c r="E52" s="49"/>
      <c r="F52" s="49"/>
      <c r="G52" s="49"/>
    </row>
    <row r="53" spans="1:7" s="45" customFormat="1" x14ac:dyDescent="0.25">
      <c r="A53" s="49"/>
      <c r="B53" s="49"/>
      <c r="C53" s="49"/>
      <c r="D53" s="49"/>
      <c r="E53" s="49"/>
      <c r="F53" s="49"/>
      <c r="G53" s="49"/>
    </row>
    <row r="54" spans="1:7" s="45" customFormat="1" x14ac:dyDescent="0.25">
      <c r="A54" s="49"/>
      <c r="B54" s="49"/>
      <c r="C54" s="49"/>
      <c r="D54" s="49"/>
      <c r="E54" s="49"/>
      <c r="F54" s="49"/>
      <c r="G54" s="49"/>
    </row>
    <row r="55" spans="1:7" s="45" customFormat="1" x14ac:dyDescent="0.25">
      <c r="A55" s="49"/>
      <c r="B55" s="49"/>
      <c r="C55" s="49"/>
      <c r="D55" s="49"/>
      <c r="E55" s="49"/>
      <c r="F55" s="49"/>
      <c r="G55" s="49"/>
    </row>
    <row r="56" spans="1:7" s="45" customFormat="1" x14ac:dyDescent="0.25">
      <c r="A56" s="49"/>
      <c r="B56" s="49"/>
      <c r="C56" s="49"/>
      <c r="D56" s="49"/>
      <c r="E56" s="49"/>
      <c r="F56" s="49"/>
      <c r="G56" s="49"/>
    </row>
    <row r="57" spans="1:7" s="45" customFormat="1" x14ac:dyDescent="0.25">
      <c r="A57" s="49"/>
      <c r="B57" s="49"/>
      <c r="C57" s="49"/>
      <c r="D57" s="49"/>
      <c r="E57" s="49"/>
      <c r="F57" s="49"/>
      <c r="G57" s="49"/>
    </row>
    <row r="58" spans="1:7" s="45" customFormat="1" x14ac:dyDescent="0.25">
      <c r="A58" s="49"/>
      <c r="B58" s="49"/>
      <c r="C58" s="49"/>
      <c r="D58" s="49"/>
      <c r="E58" s="49"/>
      <c r="F58" s="49"/>
      <c r="G58" s="49"/>
    </row>
    <row r="59" spans="1:7" s="45" customFormat="1" x14ac:dyDescent="0.25">
      <c r="A59" s="49"/>
      <c r="B59" s="49"/>
      <c r="C59" s="49"/>
      <c r="D59" s="49"/>
      <c r="E59" s="49"/>
      <c r="F59" s="49"/>
      <c r="G59" s="49"/>
    </row>
    <row r="60" spans="1:7" s="45" customFormat="1" x14ac:dyDescent="0.25">
      <c r="A60" s="49"/>
      <c r="B60" s="49"/>
      <c r="C60" s="49"/>
      <c r="D60" s="49"/>
      <c r="E60" s="49"/>
      <c r="F60" s="49"/>
      <c r="G60" s="49"/>
    </row>
    <row r="61" spans="1:7" s="45" customFormat="1" x14ac:dyDescent="0.25">
      <c r="A61" s="49"/>
      <c r="B61" s="49"/>
      <c r="C61" s="49"/>
      <c r="D61" s="49"/>
      <c r="E61" s="49"/>
      <c r="F61" s="49"/>
      <c r="G61" s="49"/>
    </row>
    <row r="62" spans="1:7" s="45" customFormat="1" x14ac:dyDescent="0.25">
      <c r="A62" s="49"/>
      <c r="B62" s="49"/>
      <c r="C62" s="49"/>
      <c r="D62" s="49"/>
      <c r="E62" s="49"/>
      <c r="F62" s="49"/>
      <c r="G62" s="49"/>
    </row>
    <row r="63" spans="1:7" s="45" customFormat="1" x14ac:dyDescent="0.25">
      <c r="A63" s="49"/>
      <c r="B63" s="49"/>
      <c r="C63" s="49"/>
      <c r="D63" s="49"/>
      <c r="E63" s="49"/>
      <c r="F63" s="49"/>
      <c r="G63" s="49"/>
    </row>
    <row r="64" spans="1:7" s="45" customFormat="1" x14ac:dyDescent="0.25">
      <c r="A64" s="49"/>
      <c r="B64" s="49"/>
      <c r="C64" s="49"/>
      <c r="D64" s="49"/>
      <c r="E64" s="49"/>
      <c r="F64" s="49"/>
      <c r="G64" s="49"/>
    </row>
    <row r="65" spans="1:7" s="45" customFormat="1" x14ac:dyDescent="0.25">
      <c r="A65" s="49"/>
      <c r="B65" s="49"/>
      <c r="C65" s="49"/>
      <c r="D65" s="49"/>
      <c r="E65" s="49"/>
      <c r="F65" s="49"/>
      <c r="G65" s="49"/>
    </row>
    <row r="66" spans="1:7" s="45" customFormat="1" x14ac:dyDescent="0.25">
      <c r="A66" s="49"/>
      <c r="B66" s="49"/>
      <c r="C66" s="49"/>
      <c r="D66" s="49"/>
      <c r="E66" s="49"/>
      <c r="F66" s="49"/>
      <c r="G66" s="49"/>
    </row>
    <row r="67" spans="1:7" s="45" customFormat="1" x14ac:dyDescent="0.25">
      <c r="A67" s="49"/>
      <c r="B67" s="49"/>
      <c r="C67" s="49"/>
      <c r="D67" s="49"/>
      <c r="E67" s="49"/>
      <c r="F67" s="49"/>
      <c r="G67" s="49"/>
    </row>
    <row r="68" spans="1:7" s="45" customFormat="1" x14ac:dyDescent="0.25">
      <c r="A68" s="49"/>
      <c r="B68" s="49"/>
      <c r="C68" s="49"/>
      <c r="D68" s="49"/>
      <c r="E68" s="49"/>
      <c r="F68" s="49"/>
      <c r="G68" s="49"/>
    </row>
    <row r="69" spans="1:7" s="45" customFormat="1" x14ac:dyDescent="0.25">
      <c r="A69" s="49"/>
      <c r="B69" s="49"/>
      <c r="C69" s="49"/>
      <c r="D69" s="49"/>
      <c r="E69" s="49"/>
      <c r="F69" s="49"/>
      <c r="G69" s="49"/>
    </row>
    <row r="70" spans="1:7" s="45" customFormat="1" x14ac:dyDescent="0.25">
      <c r="A70" s="49"/>
      <c r="B70" s="49"/>
      <c r="C70" s="49"/>
      <c r="D70" s="49"/>
      <c r="E70" s="49"/>
      <c r="F70" s="49"/>
      <c r="G70" s="49"/>
    </row>
    <row r="71" spans="1:7" s="45" customFormat="1" x14ac:dyDescent="0.25">
      <c r="A71" s="49"/>
      <c r="B71" s="49"/>
      <c r="C71" s="49"/>
      <c r="D71" s="49"/>
      <c r="E71" s="49"/>
      <c r="F71" s="49"/>
      <c r="G71" s="49"/>
    </row>
    <row r="72" spans="1:7" s="45" customFormat="1" x14ac:dyDescent="0.25">
      <c r="A72" s="49"/>
      <c r="B72" s="49"/>
      <c r="C72" s="49"/>
      <c r="D72" s="49"/>
      <c r="E72" s="49"/>
      <c r="F72" s="49"/>
      <c r="G72" s="49"/>
    </row>
    <row r="73" spans="1:7" s="45" customFormat="1" x14ac:dyDescent="0.25">
      <c r="A73" s="49"/>
      <c r="B73" s="49"/>
      <c r="C73" s="49"/>
      <c r="D73" s="49"/>
      <c r="E73" s="49"/>
      <c r="F73" s="49"/>
      <c r="G73" s="49"/>
    </row>
    <row r="74" spans="1:7" s="45" customFormat="1" x14ac:dyDescent="0.25">
      <c r="A74" s="49"/>
      <c r="B74" s="49"/>
      <c r="C74" s="49"/>
      <c r="D74" s="49"/>
      <c r="E74" s="49"/>
      <c r="F74" s="49"/>
      <c r="G74" s="49"/>
    </row>
    <row r="75" spans="1:7" s="45" customFormat="1" x14ac:dyDescent="0.25">
      <c r="A75" s="49"/>
      <c r="B75" s="49"/>
      <c r="C75" s="49"/>
      <c r="D75" s="49"/>
      <c r="E75" s="49"/>
      <c r="F75" s="49"/>
      <c r="G75" s="49"/>
    </row>
    <row r="76" spans="1:7" s="45" customFormat="1" x14ac:dyDescent="0.25">
      <c r="A76" s="49"/>
      <c r="B76" s="49"/>
      <c r="C76" s="49"/>
      <c r="D76" s="49"/>
      <c r="E76" s="49"/>
      <c r="F76" s="49"/>
      <c r="G76" s="49"/>
    </row>
    <row r="77" spans="1:7" s="45" customFormat="1" x14ac:dyDescent="0.25">
      <c r="A77" s="49"/>
      <c r="B77" s="49"/>
      <c r="C77" s="49"/>
      <c r="D77" s="49"/>
      <c r="E77" s="49"/>
      <c r="F77" s="49"/>
      <c r="G77" s="49"/>
    </row>
    <row r="78" spans="1:7" s="45" customFormat="1" x14ac:dyDescent="0.25">
      <c r="A78" s="49"/>
      <c r="B78" s="49"/>
      <c r="C78" s="49"/>
      <c r="D78" s="49"/>
      <c r="E78" s="49"/>
      <c r="F78" s="49"/>
      <c r="G78" s="49"/>
    </row>
    <row r="79" spans="1:7" s="45" customFormat="1" x14ac:dyDescent="0.25">
      <c r="A79" s="49"/>
      <c r="B79" s="49"/>
      <c r="C79" s="49"/>
      <c r="D79" s="49"/>
      <c r="E79" s="49"/>
      <c r="F79" s="49"/>
      <c r="G79" s="49"/>
    </row>
    <row r="80" spans="1:7" s="45" customFormat="1" x14ac:dyDescent="0.25">
      <c r="A80" s="49"/>
      <c r="B80" s="49"/>
      <c r="C80" s="49"/>
      <c r="D80" s="49"/>
      <c r="E80" s="49"/>
      <c r="F80" s="49"/>
      <c r="G80" s="49"/>
    </row>
    <row r="81" spans="1:7" s="45" customFormat="1" x14ac:dyDescent="0.25">
      <c r="A81" s="49"/>
      <c r="B81" s="49"/>
      <c r="C81" s="49"/>
      <c r="D81" s="49"/>
      <c r="E81" s="49"/>
      <c r="F81" s="49"/>
      <c r="G81" s="49"/>
    </row>
    <row r="82" spans="1:7" s="45" customFormat="1" x14ac:dyDescent="0.25">
      <c r="A82" s="49"/>
      <c r="B82" s="49"/>
      <c r="C82" s="49"/>
      <c r="D82" s="49"/>
      <c r="E82" s="49"/>
      <c r="F82" s="49"/>
      <c r="G82" s="49"/>
    </row>
    <row r="83" spans="1:7" s="45" customFormat="1" x14ac:dyDescent="0.25">
      <c r="A83" s="49"/>
      <c r="B83" s="49"/>
      <c r="C83" s="49"/>
      <c r="D83" s="49"/>
      <c r="E83" s="49"/>
      <c r="F83" s="49"/>
      <c r="G83" s="49"/>
    </row>
    <row r="84" spans="1:7" s="45" customFormat="1" x14ac:dyDescent="0.25">
      <c r="A84" s="49"/>
      <c r="B84" s="49"/>
      <c r="C84" s="49"/>
      <c r="D84" s="49"/>
      <c r="E84" s="49"/>
      <c r="F84" s="49"/>
      <c r="G84" s="49"/>
    </row>
    <row r="85" spans="1:7" s="45" customFormat="1" x14ac:dyDescent="0.25">
      <c r="A85" s="49"/>
      <c r="B85" s="49"/>
      <c r="C85" s="49"/>
      <c r="D85" s="49"/>
      <c r="E85" s="49"/>
      <c r="F85" s="49"/>
      <c r="G85" s="49"/>
    </row>
    <row r="86" spans="1:7" s="45" customFormat="1" x14ac:dyDescent="0.25">
      <c r="A86" s="49"/>
      <c r="B86" s="49"/>
      <c r="C86" s="49"/>
      <c r="D86" s="49"/>
      <c r="E86" s="49"/>
      <c r="F86" s="49"/>
      <c r="G86" s="49"/>
    </row>
    <row r="87" spans="1:7" s="45" customFormat="1" x14ac:dyDescent="0.25">
      <c r="A87" s="49"/>
      <c r="B87" s="49"/>
      <c r="C87" s="49"/>
      <c r="D87" s="49"/>
      <c r="E87" s="49"/>
      <c r="F87" s="49"/>
      <c r="G87" s="49"/>
    </row>
    <row r="88" spans="1:7" s="45" customFormat="1" x14ac:dyDescent="0.25">
      <c r="A88" s="49"/>
      <c r="B88" s="49"/>
      <c r="C88" s="49"/>
      <c r="D88" s="49"/>
      <c r="E88" s="49"/>
      <c r="F88" s="49"/>
      <c r="G88" s="49"/>
    </row>
    <row r="89" spans="1:7" s="45" customFormat="1" x14ac:dyDescent="0.25">
      <c r="A89" s="49"/>
      <c r="B89" s="49"/>
      <c r="C89" s="49"/>
      <c r="D89" s="49"/>
      <c r="E89" s="49"/>
      <c r="F89" s="49"/>
      <c r="G89" s="49"/>
    </row>
    <row r="90" spans="1:7" s="45" customFormat="1" x14ac:dyDescent="0.25">
      <c r="A90" s="49"/>
      <c r="B90" s="49"/>
      <c r="C90" s="49"/>
      <c r="D90" s="49"/>
      <c r="E90" s="49"/>
      <c r="F90" s="49"/>
      <c r="G90" s="49"/>
    </row>
    <row r="91" spans="1:7" s="45" customFormat="1" x14ac:dyDescent="0.25">
      <c r="A91" s="49"/>
      <c r="B91" s="49"/>
      <c r="C91" s="49"/>
      <c r="D91" s="49"/>
      <c r="E91" s="49"/>
      <c r="F91" s="49"/>
      <c r="G91" s="49"/>
    </row>
    <row r="92" spans="1:7" s="45" customFormat="1" x14ac:dyDescent="0.25">
      <c r="A92" s="49"/>
      <c r="B92" s="49"/>
      <c r="C92" s="49"/>
      <c r="D92" s="49"/>
      <c r="E92" s="49"/>
      <c r="F92" s="49"/>
      <c r="G92" s="49"/>
    </row>
    <row r="93" spans="1:7" s="45" customFormat="1" x14ac:dyDescent="0.25">
      <c r="A93" s="49"/>
      <c r="B93" s="49"/>
      <c r="C93" s="49"/>
      <c r="D93" s="49"/>
      <c r="E93" s="49"/>
      <c r="F93" s="49"/>
      <c r="G93" s="49"/>
    </row>
    <row r="94" spans="1:7" s="45" customFormat="1" x14ac:dyDescent="0.25">
      <c r="A94" s="49"/>
      <c r="B94" s="49"/>
      <c r="C94" s="49"/>
      <c r="D94" s="49"/>
      <c r="E94" s="49"/>
      <c r="F94" s="49"/>
      <c r="G94" s="49"/>
    </row>
    <row r="95" spans="1:7" s="45" customFormat="1" x14ac:dyDescent="0.25">
      <c r="A95" s="49"/>
      <c r="B95" s="49"/>
      <c r="C95" s="49"/>
      <c r="D95" s="49"/>
      <c r="E95" s="49"/>
      <c r="F95" s="49"/>
      <c r="G95" s="49"/>
    </row>
    <row r="96" spans="1:7" s="45" customFormat="1" x14ac:dyDescent="0.25">
      <c r="A96" s="49"/>
      <c r="B96" s="49"/>
      <c r="C96" s="49"/>
      <c r="D96" s="49"/>
      <c r="E96" s="49"/>
      <c r="F96" s="49"/>
      <c r="G96" s="49"/>
    </row>
    <row r="97" spans="1:7" s="45" customFormat="1" x14ac:dyDescent="0.25">
      <c r="A97" s="49"/>
      <c r="B97" s="49"/>
      <c r="C97" s="49"/>
      <c r="D97" s="49"/>
      <c r="E97" s="49"/>
      <c r="F97" s="49"/>
      <c r="G97" s="49"/>
    </row>
    <row r="98" spans="1:7" s="45" customFormat="1" x14ac:dyDescent="0.25">
      <c r="A98" s="49"/>
      <c r="B98" s="49"/>
      <c r="C98" s="49"/>
      <c r="D98" s="49"/>
      <c r="E98" s="49"/>
      <c r="F98" s="49"/>
      <c r="G98" s="49"/>
    </row>
    <row r="99" spans="1:7" s="45" customFormat="1" x14ac:dyDescent="0.25">
      <c r="A99" s="49"/>
      <c r="B99" s="49"/>
      <c r="C99" s="49"/>
      <c r="D99" s="49"/>
      <c r="E99" s="49"/>
      <c r="F99" s="49"/>
      <c r="G99" s="49"/>
    </row>
    <row r="100" spans="1:7" s="45" customFormat="1" x14ac:dyDescent="0.25">
      <c r="A100" s="49"/>
      <c r="B100" s="49"/>
      <c r="C100" s="49"/>
      <c r="D100" s="49"/>
      <c r="E100" s="49"/>
      <c r="F100" s="49"/>
      <c r="G100" s="49"/>
    </row>
    <row r="101" spans="1:7" s="45" customFormat="1" x14ac:dyDescent="0.25">
      <c r="A101" s="49"/>
      <c r="B101" s="49"/>
      <c r="C101" s="49"/>
      <c r="D101" s="49"/>
      <c r="E101" s="49"/>
      <c r="F101" s="49"/>
      <c r="G101" s="49"/>
    </row>
    <row r="102" spans="1:7" s="45" customFormat="1" x14ac:dyDescent="0.25">
      <c r="A102" s="49"/>
      <c r="B102" s="49"/>
      <c r="C102" s="49"/>
      <c r="D102" s="49"/>
      <c r="E102" s="49"/>
      <c r="F102" s="49"/>
      <c r="G102" s="49"/>
    </row>
    <row r="103" spans="1:7" s="45" customFormat="1" x14ac:dyDescent="0.25">
      <c r="A103" s="49"/>
      <c r="B103" s="49"/>
      <c r="C103" s="49"/>
      <c r="D103" s="49"/>
      <c r="E103" s="49"/>
      <c r="F103" s="49"/>
      <c r="G103" s="49"/>
    </row>
    <row r="104" spans="1:7" s="45" customFormat="1" x14ac:dyDescent="0.25">
      <c r="A104" s="49"/>
      <c r="B104" s="49"/>
      <c r="C104" s="49"/>
      <c r="D104" s="49"/>
      <c r="E104" s="49"/>
      <c r="F104" s="49"/>
      <c r="G104" s="49"/>
    </row>
    <row r="105" spans="1:7" s="45" customFormat="1" x14ac:dyDescent="0.25">
      <c r="A105" s="49"/>
      <c r="B105" s="49"/>
      <c r="C105" s="49"/>
      <c r="D105" s="49"/>
      <c r="E105" s="49"/>
      <c r="F105" s="49"/>
      <c r="G105" s="49"/>
    </row>
    <row r="106" spans="1:7" s="45" customFormat="1" x14ac:dyDescent="0.25">
      <c r="A106" s="49"/>
      <c r="B106" s="49"/>
      <c r="C106" s="49"/>
      <c r="D106" s="49"/>
      <c r="E106" s="49"/>
      <c r="F106" s="49"/>
      <c r="G106" s="49"/>
    </row>
    <row r="107" spans="1:7" s="45" customFormat="1" x14ac:dyDescent="0.25">
      <c r="A107" s="49"/>
      <c r="B107" s="49"/>
      <c r="C107" s="49"/>
      <c r="D107" s="49"/>
      <c r="E107" s="49"/>
      <c r="F107" s="49"/>
      <c r="G107" s="49"/>
    </row>
    <row r="108" spans="1:7" s="45" customFormat="1" x14ac:dyDescent="0.25">
      <c r="A108" s="49"/>
      <c r="B108" s="49"/>
      <c r="C108" s="49"/>
      <c r="D108" s="49"/>
      <c r="E108" s="49"/>
      <c r="F108" s="49"/>
      <c r="G108" s="49"/>
    </row>
    <row r="109" spans="1:7" s="45" customFormat="1" x14ac:dyDescent="0.25">
      <c r="A109" s="49"/>
      <c r="B109" s="49"/>
      <c r="C109" s="49"/>
      <c r="D109" s="49"/>
      <c r="E109" s="49"/>
      <c r="F109" s="49"/>
      <c r="G109" s="49"/>
    </row>
    <row r="110" spans="1:7" s="45" customFormat="1" x14ac:dyDescent="0.25">
      <c r="A110" s="49"/>
      <c r="B110" s="49"/>
      <c r="C110" s="49"/>
      <c r="D110" s="49"/>
      <c r="E110" s="49"/>
      <c r="F110" s="49"/>
      <c r="G110" s="49"/>
    </row>
    <row r="111" spans="1:7" s="45" customFormat="1" x14ac:dyDescent="0.25">
      <c r="A111" s="49"/>
      <c r="B111" s="49"/>
      <c r="C111" s="49"/>
      <c r="D111" s="49"/>
      <c r="E111" s="49"/>
      <c r="F111" s="49"/>
      <c r="G111" s="49"/>
    </row>
    <row r="112" spans="1:7" s="45" customFormat="1" x14ac:dyDescent="0.25">
      <c r="A112" s="49"/>
      <c r="B112" s="49"/>
      <c r="C112" s="49"/>
      <c r="D112" s="49"/>
      <c r="E112" s="49"/>
      <c r="F112" s="49"/>
      <c r="G112" s="49"/>
    </row>
    <row r="113" spans="1:7" s="45" customFormat="1" x14ac:dyDescent="0.25">
      <c r="A113" s="49"/>
      <c r="B113" s="49"/>
      <c r="C113" s="49"/>
      <c r="D113" s="49"/>
      <c r="E113" s="49"/>
      <c r="F113" s="49"/>
      <c r="G113" s="49"/>
    </row>
    <row r="114" spans="1:7" s="45" customFormat="1" x14ac:dyDescent="0.25">
      <c r="A114" s="49"/>
      <c r="B114" s="49"/>
      <c r="C114" s="49"/>
      <c r="D114" s="49"/>
      <c r="E114" s="49"/>
      <c r="F114" s="49"/>
      <c r="G114" s="49"/>
    </row>
    <row r="115" spans="1:7" s="45" customFormat="1" x14ac:dyDescent="0.25">
      <c r="A115" s="49"/>
      <c r="B115" s="49"/>
      <c r="C115" s="49"/>
      <c r="D115" s="49"/>
      <c r="E115" s="49"/>
      <c r="F115" s="49"/>
      <c r="G115" s="49"/>
    </row>
    <row r="116" spans="1:7" s="45" customFormat="1" x14ac:dyDescent="0.25">
      <c r="A116" s="49"/>
      <c r="B116" s="49"/>
      <c r="C116" s="49"/>
      <c r="D116" s="49"/>
      <c r="E116" s="49"/>
      <c r="F116" s="49"/>
      <c r="G116" s="49"/>
    </row>
    <row r="117" spans="1:7" s="45" customFormat="1" x14ac:dyDescent="0.25">
      <c r="A117" s="49"/>
      <c r="B117" s="49"/>
      <c r="C117" s="49"/>
      <c r="D117" s="49"/>
      <c r="E117" s="49"/>
      <c r="F117" s="49"/>
      <c r="G117" s="49"/>
    </row>
    <row r="118" spans="1:7" s="45" customFormat="1" x14ac:dyDescent="0.25">
      <c r="A118" s="49"/>
      <c r="B118" s="49"/>
      <c r="C118" s="49"/>
      <c r="D118" s="49"/>
      <c r="E118" s="49"/>
      <c r="F118" s="49"/>
      <c r="G118" s="49"/>
    </row>
    <row r="119" spans="1:7" s="45" customFormat="1" x14ac:dyDescent="0.25">
      <c r="A119" s="49"/>
      <c r="B119" s="49"/>
      <c r="C119" s="49"/>
      <c r="D119" s="49"/>
      <c r="E119" s="49"/>
      <c r="F119" s="49"/>
      <c r="G119" s="49"/>
    </row>
    <row r="120" spans="1:7" s="45" customFormat="1" x14ac:dyDescent="0.25">
      <c r="A120" s="49"/>
      <c r="B120" s="49"/>
      <c r="C120" s="49"/>
      <c r="D120" s="49"/>
      <c r="E120" s="49"/>
      <c r="F120" s="49"/>
      <c r="G120" s="49"/>
    </row>
    <row r="121" spans="1:7" s="45" customFormat="1" x14ac:dyDescent="0.25">
      <c r="A121" s="49"/>
      <c r="B121" s="49"/>
      <c r="C121" s="49"/>
      <c r="D121" s="49"/>
      <c r="E121" s="49"/>
      <c r="F121" s="49"/>
      <c r="G121" s="49"/>
    </row>
    <row r="122" spans="1:7" s="45" customFormat="1" x14ac:dyDescent="0.25">
      <c r="A122" s="49"/>
      <c r="B122" s="49"/>
      <c r="C122" s="49"/>
      <c r="D122" s="49"/>
      <c r="E122" s="49"/>
      <c r="F122" s="49"/>
      <c r="G122" s="49"/>
    </row>
    <row r="123" spans="1:7" s="45" customFormat="1" x14ac:dyDescent="0.25">
      <c r="A123" s="49"/>
      <c r="B123" s="49"/>
      <c r="C123" s="49"/>
      <c r="D123" s="49"/>
      <c r="E123" s="49"/>
      <c r="F123" s="49"/>
      <c r="G123" s="49"/>
    </row>
    <row r="124" spans="1:7" s="45" customFormat="1" x14ac:dyDescent="0.25">
      <c r="A124" s="49"/>
      <c r="B124" s="49"/>
      <c r="C124" s="49"/>
      <c r="D124" s="49"/>
      <c r="E124" s="49"/>
      <c r="F124" s="49"/>
      <c r="G124" s="49"/>
    </row>
    <row r="125" spans="1:7" s="45" customFormat="1" x14ac:dyDescent="0.25">
      <c r="A125" s="49"/>
      <c r="B125" s="49"/>
      <c r="C125" s="49"/>
      <c r="D125" s="49"/>
      <c r="E125" s="49"/>
      <c r="F125" s="49"/>
      <c r="G125" s="49"/>
    </row>
    <row r="126" spans="1:7" s="45" customFormat="1" x14ac:dyDescent="0.25">
      <c r="A126" s="49"/>
      <c r="B126" s="49"/>
      <c r="C126" s="49"/>
      <c r="D126" s="49"/>
      <c r="E126" s="49"/>
      <c r="F126" s="49"/>
      <c r="G126" s="49"/>
    </row>
    <row r="127" spans="1:7" s="45" customFormat="1" x14ac:dyDescent="0.25">
      <c r="A127" s="49"/>
      <c r="B127" s="49"/>
      <c r="C127" s="49"/>
      <c r="D127" s="49"/>
      <c r="E127" s="49"/>
      <c r="F127" s="49"/>
      <c r="G127" s="49"/>
    </row>
    <row r="128" spans="1:7" s="45" customFormat="1" x14ac:dyDescent="0.25">
      <c r="A128" s="49"/>
      <c r="B128" s="49"/>
      <c r="C128" s="49"/>
      <c r="D128" s="49"/>
      <c r="E128" s="49"/>
      <c r="F128" s="49"/>
      <c r="G128" s="49"/>
    </row>
    <row r="129" spans="1:7" s="45" customFormat="1" x14ac:dyDescent="0.25">
      <c r="A129" s="49"/>
      <c r="B129" s="49"/>
      <c r="C129" s="49"/>
      <c r="D129" s="49"/>
      <c r="E129" s="49"/>
      <c r="F129" s="49"/>
      <c r="G129" s="49"/>
    </row>
    <row r="130" spans="1:7" s="45" customFormat="1" x14ac:dyDescent="0.25">
      <c r="A130" s="49"/>
      <c r="B130" s="49"/>
      <c r="C130" s="49"/>
      <c r="D130" s="49"/>
      <c r="E130" s="49"/>
      <c r="F130" s="49"/>
      <c r="G130" s="49"/>
    </row>
    <row r="131" spans="1:7" s="45" customFormat="1" x14ac:dyDescent="0.25">
      <c r="A131" s="49"/>
      <c r="B131" s="49"/>
      <c r="C131" s="49"/>
      <c r="D131" s="49"/>
      <c r="E131" s="49"/>
      <c r="F131" s="49"/>
      <c r="G131" s="49"/>
    </row>
    <row r="132" spans="1:7" s="45" customFormat="1" x14ac:dyDescent="0.25">
      <c r="A132" s="49"/>
      <c r="B132" s="49"/>
      <c r="C132" s="49"/>
      <c r="D132" s="49"/>
      <c r="E132" s="49"/>
      <c r="F132" s="49"/>
      <c r="G132" s="49"/>
    </row>
    <row r="133" spans="1:7" s="45" customFormat="1" x14ac:dyDescent="0.25">
      <c r="A133" s="49"/>
      <c r="B133" s="49"/>
      <c r="C133" s="49"/>
      <c r="D133" s="49"/>
      <c r="E133" s="49"/>
      <c r="F133" s="49"/>
      <c r="G133" s="49"/>
    </row>
    <row r="134" spans="1:7" s="45" customFormat="1" x14ac:dyDescent="0.25">
      <c r="A134" s="49"/>
      <c r="B134" s="49"/>
      <c r="C134" s="49"/>
      <c r="D134" s="49"/>
      <c r="E134" s="49"/>
      <c r="F134" s="49"/>
      <c r="G134" s="49"/>
    </row>
    <row r="135" spans="1:7" s="45" customFormat="1" x14ac:dyDescent="0.25">
      <c r="A135" s="49"/>
      <c r="B135" s="49"/>
      <c r="C135" s="49"/>
      <c r="D135" s="49"/>
      <c r="E135" s="49"/>
      <c r="F135" s="49"/>
      <c r="G135" s="49"/>
    </row>
    <row r="136" spans="1:7" s="45" customFormat="1" x14ac:dyDescent="0.25">
      <c r="A136" s="49"/>
      <c r="B136" s="49"/>
      <c r="C136" s="49"/>
      <c r="D136" s="49"/>
      <c r="E136" s="49"/>
      <c r="F136" s="49"/>
      <c r="G136" s="49"/>
    </row>
    <row r="137" spans="1:7" s="45" customFormat="1" x14ac:dyDescent="0.25">
      <c r="A137" s="49"/>
      <c r="B137" s="49"/>
      <c r="C137" s="49"/>
      <c r="D137" s="49"/>
      <c r="E137" s="49"/>
      <c r="F137" s="49"/>
      <c r="G137" s="49"/>
    </row>
    <row r="138" spans="1:7" s="45" customFormat="1" x14ac:dyDescent="0.25">
      <c r="A138" s="49"/>
      <c r="B138" s="49"/>
      <c r="C138" s="49"/>
      <c r="D138" s="49"/>
      <c r="E138" s="49"/>
      <c r="F138" s="49"/>
      <c r="G138" s="49"/>
    </row>
    <row r="139" spans="1:7" s="45" customFormat="1" x14ac:dyDescent="0.25">
      <c r="A139" s="49"/>
      <c r="B139" s="49"/>
      <c r="C139" s="49"/>
      <c r="D139" s="49"/>
      <c r="E139" s="49"/>
      <c r="F139" s="49"/>
      <c r="G139" s="49"/>
    </row>
    <row r="140" spans="1:7" s="45" customFormat="1" x14ac:dyDescent="0.25">
      <c r="A140" s="49"/>
      <c r="B140" s="49"/>
      <c r="C140" s="49"/>
      <c r="D140" s="49"/>
      <c r="E140" s="49"/>
      <c r="F140" s="49"/>
      <c r="G140" s="49"/>
    </row>
    <row r="141" spans="1:7" s="45" customFormat="1" x14ac:dyDescent="0.25">
      <c r="A141" s="49"/>
      <c r="B141" s="49"/>
      <c r="C141" s="49"/>
      <c r="D141" s="49"/>
      <c r="E141" s="49"/>
      <c r="F141" s="49"/>
      <c r="G141" s="49"/>
    </row>
    <row r="142" spans="1:7" s="45" customFormat="1" x14ac:dyDescent="0.25">
      <c r="A142" s="49"/>
      <c r="B142" s="49"/>
      <c r="C142" s="49"/>
      <c r="D142" s="49"/>
      <c r="E142" s="49"/>
      <c r="F142" s="49"/>
      <c r="G142" s="49"/>
    </row>
    <row r="143" spans="1:7" s="45" customFormat="1" x14ac:dyDescent="0.25">
      <c r="A143" s="49"/>
      <c r="B143" s="49"/>
      <c r="C143" s="49"/>
      <c r="D143" s="49"/>
      <c r="E143" s="49"/>
      <c r="F143" s="49"/>
      <c r="G143" s="49"/>
    </row>
    <row r="144" spans="1:7" s="45" customFormat="1" x14ac:dyDescent="0.25">
      <c r="A144" s="49"/>
      <c r="B144" s="49"/>
      <c r="C144" s="49"/>
      <c r="D144" s="49"/>
      <c r="E144" s="49"/>
      <c r="F144" s="49"/>
      <c r="G144" s="49"/>
    </row>
    <row r="145" spans="1:7" s="45" customFormat="1" x14ac:dyDescent="0.25">
      <c r="A145" s="49"/>
      <c r="B145" s="49"/>
      <c r="C145" s="49"/>
      <c r="D145" s="49"/>
      <c r="E145" s="49"/>
      <c r="F145" s="49"/>
      <c r="G145" s="49"/>
    </row>
    <row r="146" spans="1:7" s="45" customFormat="1" x14ac:dyDescent="0.25">
      <c r="A146" s="49"/>
      <c r="B146" s="49"/>
      <c r="C146" s="49"/>
      <c r="D146" s="49"/>
      <c r="E146" s="49"/>
      <c r="F146" s="49"/>
      <c r="G146" s="49"/>
    </row>
    <row r="147" spans="1:7" s="45" customFormat="1" x14ac:dyDescent="0.25">
      <c r="A147" s="49"/>
      <c r="B147" s="49"/>
      <c r="C147" s="49"/>
      <c r="D147" s="49"/>
      <c r="E147" s="49"/>
      <c r="F147" s="49"/>
      <c r="G147" s="49"/>
    </row>
    <row r="148" spans="1:7" s="45" customFormat="1" x14ac:dyDescent="0.25">
      <c r="A148" s="49"/>
      <c r="B148" s="49"/>
      <c r="C148" s="49"/>
      <c r="D148" s="49"/>
      <c r="E148" s="49"/>
      <c r="F148" s="49"/>
      <c r="G148" s="49"/>
    </row>
    <row r="149" spans="1:7" s="45" customFormat="1" x14ac:dyDescent="0.25">
      <c r="A149" s="49"/>
      <c r="B149" s="49"/>
      <c r="C149" s="49"/>
      <c r="D149" s="49"/>
      <c r="E149" s="49"/>
      <c r="F149" s="49"/>
      <c r="G149" s="49"/>
    </row>
    <row r="150" spans="1:7" s="45" customFormat="1" x14ac:dyDescent="0.25">
      <c r="A150" s="49"/>
      <c r="B150" s="49"/>
      <c r="C150" s="49"/>
      <c r="D150" s="49"/>
      <c r="E150" s="49"/>
      <c r="F150" s="49"/>
      <c r="G150" s="49"/>
    </row>
    <row r="151" spans="1:7" s="45" customFormat="1" x14ac:dyDescent="0.25">
      <c r="A151" s="49"/>
      <c r="B151" s="49"/>
      <c r="C151" s="49"/>
      <c r="D151" s="49"/>
      <c r="E151" s="49"/>
      <c r="F151" s="49"/>
      <c r="G151" s="49"/>
    </row>
    <row r="152" spans="1:7" s="45" customFormat="1" x14ac:dyDescent="0.25">
      <c r="A152" s="49"/>
      <c r="B152" s="49"/>
      <c r="C152" s="49"/>
      <c r="D152" s="49"/>
      <c r="E152" s="49"/>
      <c r="F152" s="49"/>
      <c r="G152" s="49"/>
    </row>
    <row r="153" spans="1:7" s="45" customFormat="1" x14ac:dyDescent="0.25">
      <c r="A153" s="49"/>
      <c r="B153" s="49"/>
      <c r="C153" s="49"/>
      <c r="D153" s="49"/>
      <c r="E153" s="49"/>
      <c r="F153" s="49"/>
      <c r="G153" s="49"/>
    </row>
    <row r="154" spans="1:7" s="45" customFormat="1" x14ac:dyDescent="0.25">
      <c r="A154" s="49"/>
      <c r="B154" s="49"/>
      <c r="C154" s="49"/>
      <c r="D154" s="49"/>
      <c r="E154" s="49"/>
      <c r="F154" s="49"/>
      <c r="G154" s="49"/>
    </row>
    <row r="155" spans="1:7" s="45" customFormat="1" x14ac:dyDescent="0.25">
      <c r="A155" s="49"/>
      <c r="B155" s="49"/>
      <c r="C155" s="49"/>
      <c r="D155" s="49"/>
      <c r="E155" s="49"/>
      <c r="F155" s="49"/>
      <c r="G155" s="49"/>
    </row>
    <row r="156" spans="1:7" s="45" customFormat="1" x14ac:dyDescent="0.25">
      <c r="A156" s="49"/>
      <c r="B156" s="49"/>
      <c r="C156" s="49"/>
      <c r="D156" s="49"/>
      <c r="E156" s="49"/>
      <c r="F156" s="49"/>
      <c r="G156" s="49"/>
    </row>
    <row r="157" spans="1:7" s="45" customFormat="1" x14ac:dyDescent="0.25">
      <c r="A157" s="49"/>
      <c r="B157" s="49"/>
      <c r="C157" s="49"/>
      <c r="D157" s="49"/>
      <c r="E157" s="49"/>
      <c r="F157" s="49"/>
      <c r="G157" s="49"/>
    </row>
    <row r="158" spans="1:7" s="45" customFormat="1" x14ac:dyDescent="0.25">
      <c r="A158" s="49"/>
      <c r="B158" s="49"/>
      <c r="C158" s="49"/>
      <c r="D158" s="49"/>
      <c r="E158" s="49"/>
      <c r="F158" s="49"/>
      <c r="G158" s="49"/>
    </row>
    <row r="159" spans="1:7" s="45" customFormat="1" x14ac:dyDescent="0.25">
      <c r="A159" s="49"/>
      <c r="B159" s="49"/>
      <c r="C159" s="49"/>
      <c r="D159" s="49"/>
      <c r="E159" s="49"/>
      <c r="F159" s="49"/>
      <c r="G159" s="49"/>
    </row>
    <row r="160" spans="1:7" s="45" customFormat="1" x14ac:dyDescent="0.25">
      <c r="A160" s="49"/>
      <c r="B160" s="49"/>
      <c r="C160" s="49"/>
      <c r="D160" s="49"/>
      <c r="E160" s="49"/>
      <c r="F160" s="49"/>
      <c r="G160" s="49"/>
    </row>
    <row r="161" spans="1:7" s="45" customFormat="1" x14ac:dyDescent="0.25">
      <c r="A161" s="49"/>
      <c r="B161" s="49"/>
      <c r="C161" s="49"/>
      <c r="D161" s="49"/>
      <c r="E161" s="49"/>
      <c r="F161" s="49"/>
      <c r="G161" s="49"/>
    </row>
    <row r="162" spans="1:7" s="45" customFormat="1" x14ac:dyDescent="0.25">
      <c r="A162" s="49"/>
      <c r="B162" s="49"/>
      <c r="C162" s="49"/>
      <c r="D162" s="49"/>
      <c r="E162" s="49"/>
      <c r="F162" s="49"/>
      <c r="G162" s="49"/>
    </row>
    <row r="163" spans="1:7" s="45" customFormat="1" x14ac:dyDescent="0.25">
      <c r="A163" s="49"/>
      <c r="B163" s="49"/>
      <c r="C163" s="49"/>
      <c r="D163" s="49"/>
      <c r="E163" s="49"/>
      <c r="F163" s="49"/>
      <c r="G163" s="49"/>
    </row>
    <row r="164" spans="1:7" s="45" customFormat="1" x14ac:dyDescent="0.25">
      <c r="A164" s="49"/>
      <c r="B164" s="49"/>
      <c r="C164" s="49"/>
      <c r="D164" s="49"/>
      <c r="E164" s="49"/>
      <c r="F164" s="49"/>
      <c r="G164" s="49"/>
    </row>
    <row r="165" spans="1:7" s="45" customFormat="1" x14ac:dyDescent="0.25">
      <c r="A165" s="49"/>
      <c r="B165" s="49"/>
      <c r="C165" s="49"/>
      <c r="D165" s="49"/>
      <c r="E165" s="49"/>
      <c r="F165" s="49"/>
      <c r="G165" s="49"/>
    </row>
    <row r="166" spans="1:7" s="45" customFormat="1" x14ac:dyDescent="0.25">
      <c r="A166" s="49"/>
      <c r="B166" s="49"/>
      <c r="C166" s="49"/>
      <c r="D166" s="49"/>
      <c r="E166" s="49"/>
      <c r="F166" s="49"/>
      <c r="G166" s="49"/>
    </row>
    <row r="167" spans="1:7" s="45" customFormat="1" x14ac:dyDescent="0.25">
      <c r="A167" s="49"/>
      <c r="B167" s="49"/>
      <c r="C167" s="49"/>
      <c r="D167" s="49"/>
      <c r="E167" s="49"/>
      <c r="F167" s="49"/>
      <c r="G167" s="49"/>
    </row>
    <row r="168" spans="1:7" s="45" customFormat="1" x14ac:dyDescent="0.25">
      <c r="A168" s="49"/>
      <c r="B168" s="49"/>
      <c r="C168" s="49"/>
      <c r="D168" s="49"/>
      <c r="E168" s="49"/>
      <c r="F168" s="49"/>
      <c r="G168" s="49"/>
    </row>
    <row r="169" spans="1:7" s="45" customFormat="1" x14ac:dyDescent="0.25">
      <c r="A169" s="49"/>
      <c r="B169" s="49"/>
      <c r="C169" s="49"/>
      <c r="D169" s="49"/>
      <c r="E169" s="49"/>
      <c r="F169" s="49"/>
      <c r="G169" s="49"/>
    </row>
    <row r="170" spans="1:7" s="45" customFormat="1" x14ac:dyDescent="0.25">
      <c r="A170" s="49"/>
      <c r="B170" s="49"/>
      <c r="C170" s="49"/>
      <c r="D170" s="49"/>
      <c r="E170" s="49"/>
      <c r="F170" s="49"/>
      <c r="G170" s="49"/>
    </row>
    <row r="171" spans="1:7" s="45" customFormat="1" x14ac:dyDescent="0.25">
      <c r="A171" s="49"/>
      <c r="B171" s="49"/>
      <c r="C171" s="49"/>
      <c r="D171" s="49"/>
      <c r="E171" s="49"/>
      <c r="F171" s="49"/>
      <c r="G171" s="49"/>
    </row>
    <row r="172" spans="1:7" s="45" customFormat="1" x14ac:dyDescent="0.25">
      <c r="A172" s="49"/>
      <c r="B172" s="49"/>
      <c r="C172" s="49"/>
      <c r="D172" s="49"/>
      <c r="E172" s="49"/>
      <c r="F172" s="49"/>
      <c r="G172" s="49"/>
    </row>
    <row r="173" spans="1:7" s="45" customFormat="1" x14ac:dyDescent="0.25">
      <c r="A173" s="49"/>
      <c r="B173" s="49"/>
      <c r="C173" s="49"/>
      <c r="D173" s="49"/>
      <c r="E173" s="49"/>
      <c r="F173" s="49"/>
      <c r="G173" s="49"/>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7" right="0.7" top="0.75" bottom="0.75" header="0.3" footer="0.3"/>
  <pageSetup paperSize="9" scale="97"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8"/>
  <sheetViews>
    <sheetView workbookViewId="0">
      <selection activeCell="G3" sqref="G3"/>
    </sheetView>
  </sheetViews>
  <sheetFormatPr baseColWidth="10" defaultRowHeight="12.75" x14ac:dyDescent="0.2"/>
  <cols>
    <col min="1" max="1" width="42.42578125" style="230" customWidth="1"/>
    <col min="2" max="3" width="13.5703125" style="230" customWidth="1"/>
    <col min="4" max="4" width="16.140625" style="230" customWidth="1"/>
    <col min="5" max="5" width="15.28515625" style="230" customWidth="1"/>
    <col min="6" max="6" width="13.28515625" style="230" customWidth="1"/>
    <col min="7" max="8" width="13.7109375" style="230" customWidth="1"/>
    <col min="9" max="9" width="13.5703125" style="230" customWidth="1"/>
    <col min="10" max="10" width="11.42578125" style="347" customWidth="1"/>
    <col min="11" max="11" width="13.85546875" style="347" customWidth="1"/>
    <col min="12" max="71" width="11.42578125" style="347" customWidth="1"/>
    <col min="257" max="257" width="33.42578125" customWidth="1"/>
    <col min="258" max="259" width="13.5703125" customWidth="1"/>
    <col min="260" max="260" width="16.140625" customWidth="1"/>
    <col min="261" max="261" width="15.28515625" customWidth="1"/>
    <col min="262" max="262" width="13.28515625" customWidth="1"/>
    <col min="263" max="264" width="13.7109375" customWidth="1"/>
    <col min="265" max="265" width="13.5703125" customWidth="1"/>
    <col min="266" max="266" width="11.42578125" customWidth="1"/>
    <col min="267" max="267" width="13.85546875" customWidth="1"/>
    <col min="268" max="327" width="11.42578125" customWidth="1"/>
    <col min="513" max="513" width="33.42578125" customWidth="1"/>
    <col min="514" max="515" width="13.5703125" customWidth="1"/>
    <col min="516" max="516" width="16.140625" customWidth="1"/>
    <col min="517" max="517" width="15.28515625" customWidth="1"/>
    <col min="518" max="518" width="13.28515625" customWidth="1"/>
    <col min="519" max="520" width="13.7109375" customWidth="1"/>
    <col min="521" max="521" width="13.5703125" customWidth="1"/>
    <col min="522" max="522" width="11.42578125" customWidth="1"/>
    <col min="523" max="523" width="13.85546875" customWidth="1"/>
    <col min="524" max="583" width="11.42578125" customWidth="1"/>
    <col min="769" max="769" width="33.42578125" customWidth="1"/>
    <col min="770" max="771" width="13.5703125" customWidth="1"/>
    <col min="772" max="772" width="16.140625" customWidth="1"/>
    <col min="773" max="773" width="15.28515625" customWidth="1"/>
    <col min="774" max="774" width="13.28515625" customWidth="1"/>
    <col min="775" max="776" width="13.7109375" customWidth="1"/>
    <col min="777" max="777" width="13.5703125" customWidth="1"/>
    <col min="778" max="778" width="11.42578125" customWidth="1"/>
    <col min="779" max="779" width="13.85546875" customWidth="1"/>
    <col min="780" max="839" width="11.42578125" customWidth="1"/>
    <col min="1025" max="1025" width="33.42578125" customWidth="1"/>
    <col min="1026" max="1027" width="13.5703125" customWidth="1"/>
    <col min="1028" max="1028" width="16.140625" customWidth="1"/>
    <col min="1029" max="1029" width="15.28515625" customWidth="1"/>
    <col min="1030" max="1030" width="13.28515625" customWidth="1"/>
    <col min="1031" max="1032" width="13.7109375" customWidth="1"/>
    <col min="1033" max="1033" width="13.5703125" customWidth="1"/>
    <col min="1034" max="1034" width="11.42578125" customWidth="1"/>
    <col min="1035" max="1035" width="13.85546875" customWidth="1"/>
    <col min="1036" max="1095" width="11.42578125" customWidth="1"/>
    <col min="1281" max="1281" width="33.42578125" customWidth="1"/>
    <col min="1282" max="1283" width="13.5703125" customWidth="1"/>
    <col min="1284" max="1284" width="16.140625" customWidth="1"/>
    <col min="1285" max="1285" width="15.28515625" customWidth="1"/>
    <col min="1286" max="1286" width="13.28515625" customWidth="1"/>
    <col min="1287" max="1288" width="13.7109375" customWidth="1"/>
    <col min="1289" max="1289" width="13.5703125" customWidth="1"/>
    <col min="1290" max="1290" width="11.42578125" customWidth="1"/>
    <col min="1291" max="1291" width="13.85546875" customWidth="1"/>
    <col min="1292" max="1351" width="11.42578125" customWidth="1"/>
    <col min="1537" max="1537" width="33.42578125" customWidth="1"/>
    <col min="1538" max="1539" width="13.5703125" customWidth="1"/>
    <col min="1540" max="1540" width="16.140625" customWidth="1"/>
    <col min="1541" max="1541" width="15.28515625" customWidth="1"/>
    <col min="1542" max="1542" width="13.28515625" customWidth="1"/>
    <col min="1543" max="1544" width="13.7109375" customWidth="1"/>
    <col min="1545" max="1545" width="13.5703125" customWidth="1"/>
    <col min="1546" max="1546" width="11.42578125" customWidth="1"/>
    <col min="1547" max="1547" width="13.85546875" customWidth="1"/>
    <col min="1548" max="1607" width="11.42578125" customWidth="1"/>
    <col min="1793" max="1793" width="33.42578125" customWidth="1"/>
    <col min="1794" max="1795" width="13.5703125" customWidth="1"/>
    <col min="1796" max="1796" width="16.140625" customWidth="1"/>
    <col min="1797" max="1797" width="15.28515625" customWidth="1"/>
    <col min="1798" max="1798" width="13.28515625" customWidth="1"/>
    <col min="1799" max="1800" width="13.7109375" customWidth="1"/>
    <col min="1801" max="1801" width="13.5703125" customWidth="1"/>
    <col min="1802" max="1802" width="11.42578125" customWidth="1"/>
    <col min="1803" max="1803" width="13.85546875" customWidth="1"/>
    <col min="1804" max="1863" width="11.42578125" customWidth="1"/>
    <col min="2049" max="2049" width="33.42578125" customWidth="1"/>
    <col min="2050" max="2051" width="13.5703125" customWidth="1"/>
    <col min="2052" max="2052" width="16.140625" customWidth="1"/>
    <col min="2053" max="2053" width="15.28515625" customWidth="1"/>
    <col min="2054" max="2054" width="13.28515625" customWidth="1"/>
    <col min="2055" max="2056" width="13.7109375" customWidth="1"/>
    <col min="2057" max="2057" width="13.5703125" customWidth="1"/>
    <col min="2058" max="2058" width="11.42578125" customWidth="1"/>
    <col min="2059" max="2059" width="13.85546875" customWidth="1"/>
    <col min="2060" max="2119" width="11.42578125" customWidth="1"/>
    <col min="2305" max="2305" width="33.42578125" customWidth="1"/>
    <col min="2306" max="2307" width="13.5703125" customWidth="1"/>
    <col min="2308" max="2308" width="16.140625" customWidth="1"/>
    <col min="2309" max="2309" width="15.28515625" customWidth="1"/>
    <col min="2310" max="2310" width="13.28515625" customWidth="1"/>
    <col min="2311" max="2312" width="13.7109375" customWidth="1"/>
    <col min="2313" max="2313" width="13.5703125" customWidth="1"/>
    <col min="2314" max="2314" width="11.42578125" customWidth="1"/>
    <col min="2315" max="2315" width="13.85546875" customWidth="1"/>
    <col min="2316" max="2375" width="11.42578125" customWidth="1"/>
    <col min="2561" max="2561" width="33.42578125" customWidth="1"/>
    <col min="2562" max="2563" width="13.5703125" customWidth="1"/>
    <col min="2564" max="2564" width="16.140625" customWidth="1"/>
    <col min="2565" max="2565" width="15.28515625" customWidth="1"/>
    <col min="2566" max="2566" width="13.28515625" customWidth="1"/>
    <col min="2567" max="2568" width="13.7109375" customWidth="1"/>
    <col min="2569" max="2569" width="13.5703125" customWidth="1"/>
    <col min="2570" max="2570" width="11.42578125" customWidth="1"/>
    <col min="2571" max="2571" width="13.85546875" customWidth="1"/>
    <col min="2572" max="2631" width="11.42578125" customWidth="1"/>
    <col min="2817" max="2817" width="33.42578125" customWidth="1"/>
    <col min="2818" max="2819" width="13.5703125" customWidth="1"/>
    <col min="2820" max="2820" width="16.140625" customWidth="1"/>
    <col min="2821" max="2821" width="15.28515625" customWidth="1"/>
    <col min="2822" max="2822" width="13.28515625" customWidth="1"/>
    <col min="2823" max="2824" width="13.7109375" customWidth="1"/>
    <col min="2825" max="2825" width="13.5703125" customWidth="1"/>
    <col min="2826" max="2826" width="11.42578125" customWidth="1"/>
    <col min="2827" max="2827" width="13.85546875" customWidth="1"/>
    <col min="2828" max="2887" width="11.42578125" customWidth="1"/>
    <col min="3073" max="3073" width="33.42578125" customWidth="1"/>
    <col min="3074" max="3075" width="13.5703125" customWidth="1"/>
    <col min="3076" max="3076" width="16.140625" customWidth="1"/>
    <col min="3077" max="3077" width="15.28515625" customWidth="1"/>
    <col min="3078" max="3078" width="13.28515625" customWidth="1"/>
    <col min="3079" max="3080" width="13.7109375" customWidth="1"/>
    <col min="3081" max="3081" width="13.5703125" customWidth="1"/>
    <col min="3082" max="3082" width="11.42578125" customWidth="1"/>
    <col min="3083" max="3083" width="13.85546875" customWidth="1"/>
    <col min="3084" max="3143" width="11.42578125" customWidth="1"/>
    <col min="3329" max="3329" width="33.42578125" customWidth="1"/>
    <col min="3330" max="3331" width="13.5703125" customWidth="1"/>
    <col min="3332" max="3332" width="16.140625" customWidth="1"/>
    <col min="3333" max="3333" width="15.28515625" customWidth="1"/>
    <col min="3334" max="3334" width="13.28515625" customWidth="1"/>
    <col min="3335" max="3336" width="13.7109375" customWidth="1"/>
    <col min="3337" max="3337" width="13.5703125" customWidth="1"/>
    <col min="3338" max="3338" width="11.42578125" customWidth="1"/>
    <col min="3339" max="3339" width="13.85546875" customWidth="1"/>
    <col min="3340" max="3399" width="11.42578125" customWidth="1"/>
    <col min="3585" max="3585" width="33.42578125" customWidth="1"/>
    <col min="3586" max="3587" width="13.5703125" customWidth="1"/>
    <col min="3588" max="3588" width="16.140625" customWidth="1"/>
    <col min="3589" max="3589" width="15.28515625" customWidth="1"/>
    <col min="3590" max="3590" width="13.28515625" customWidth="1"/>
    <col min="3591" max="3592" width="13.7109375" customWidth="1"/>
    <col min="3593" max="3593" width="13.5703125" customWidth="1"/>
    <col min="3594" max="3594" width="11.42578125" customWidth="1"/>
    <col min="3595" max="3595" width="13.85546875" customWidth="1"/>
    <col min="3596" max="3655" width="11.42578125" customWidth="1"/>
    <col min="3841" max="3841" width="33.42578125" customWidth="1"/>
    <col min="3842" max="3843" width="13.5703125" customWidth="1"/>
    <col min="3844" max="3844" width="16.140625" customWidth="1"/>
    <col min="3845" max="3845" width="15.28515625" customWidth="1"/>
    <col min="3846" max="3846" width="13.28515625" customWidth="1"/>
    <col min="3847" max="3848" width="13.7109375" customWidth="1"/>
    <col min="3849" max="3849" width="13.5703125" customWidth="1"/>
    <col min="3850" max="3850" width="11.42578125" customWidth="1"/>
    <col min="3851" max="3851" width="13.85546875" customWidth="1"/>
    <col min="3852" max="3911" width="11.42578125" customWidth="1"/>
    <col min="4097" max="4097" width="33.42578125" customWidth="1"/>
    <col min="4098" max="4099" width="13.5703125" customWidth="1"/>
    <col min="4100" max="4100" width="16.140625" customWidth="1"/>
    <col min="4101" max="4101" width="15.28515625" customWidth="1"/>
    <col min="4102" max="4102" width="13.28515625" customWidth="1"/>
    <col min="4103" max="4104" width="13.7109375" customWidth="1"/>
    <col min="4105" max="4105" width="13.5703125" customWidth="1"/>
    <col min="4106" max="4106" width="11.42578125" customWidth="1"/>
    <col min="4107" max="4107" width="13.85546875" customWidth="1"/>
    <col min="4108" max="4167" width="11.42578125" customWidth="1"/>
    <col min="4353" max="4353" width="33.42578125" customWidth="1"/>
    <col min="4354" max="4355" width="13.5703125" customWidth="1"/>
    <col min="4356" max="4356" width="16.140625" customWidth="1"/>
    <col min="4357" max="4357" width="15.28515625" customWidth="1"/>
    <col min="4358" max="4358" width="13.28515625" customWidth="1"/>
    <col min="4359" max="4360" width="13.7109375" customWidth="1"/>
    <col min="4361" max="4361" width="13.5703125" customWidth="1"/>
    <col min="4362" max="4362" width="11.42578125" customWidth="1"/>
    <col min="4363" max="4363" width="13.85546875" customWidth="1"/>
    <col min="4364" max="4423" width="11.42578125" customWidth="1"/>
    <col min="4609" max="4609" width="33.42578125" customWidth="1"/>
    <col min="4610" max="4611" width="13.5703125" customWidth="1"/>
    <col min="4612" max="4612" width="16.140625" customWidth="1"/>
    <col min="4613" max="4613" width="15.28515625" customWidth="1"/>
    <col min="4614" max="4614" width="13.28515625" customWidth="1"/>
    <col min="4615" max="4616" width="13.7109375" customWidth="1"/>
    <col min="4617" max="4617" width="13.5703125" customWidth="1"/>
    <col min="4618" max="4618" width="11.42578125" customWidth="1"/>
    <col min="4619" max="4619" width="13.85546875" customWidth="1"/>
    <col min="4620" max="4679" width="11.42578125" customWidth="1"/>
    <col min="4865" max="4865" width="33.42578125" customWidth="1"/>
    <col min="4866" max="4867" width="13.5703125" customWidth="1"/>
    <col min="4868" max="4868" width="16.140625" customWidth="1"/>
    <col min="4869" max="4869" width="15.28515625" customWidth="1"/>
    <col min="4870" max="4870" width="13.28515625" customWidth="1"/>
    <col min="4871" max="4872" width="13.7109375" customWidth="1"/>
    <col min="4873" max="4873" width="13.5703125" customWidth="1"/>
    <col min="4874" max="4874" width="11.42578125" customWidth="1"/>
    <col min="4875" max="4875" width="13.85546875" customWidth="1"/>
    <col min="4876" max="4935" width="11.42578125" customWidth="1"/>
    <col min="5121" max="5121" width="33.42578125" customWidth="1"/>
    <col min="5122" max="5123" width="13.5703125" customWidth="1"/>
    <col min="5124" max="5124" width="16.140625" customWidth="1"/>
    <col min="5125" max="5125" width="15.28515625" customWidth="1"/>
    <col min="5126" max="5126" width="13.28515625" customWidth="1"/>
    <col min="5127" max="5128" width="13.7109375" customWidth="1"/>
    <col min="5129" max="5129" width="13.5703125" customWidth="1"/>
    <col min="5130" max="5130" width="11.42578125" customWidth="1"/>
    <col min="5131" max="5131" width="13.85546875" customWidth="1"/>
    <col min="5132" max="5191" width="11.42578125" customWidth="1"/>
    <col min="5377" max="5377" width="33.42578125" customWidth="1"/>
    <col min="5378" max="5379" width="13.5703125" customWidth="1"/>
    <col min="5380" max="5380" width="16.140625" customWidth="1"/>
    <col min="5381" max="5381" width="15.28515625" customWidth="1"/>
    <col min="5382" max="5382" width="13.28515625" customWidth="1"/>
    <col min="5383" max="5384" width="13.7109375" customWidth="1"/>
    <col min="5385" max="5385" width="13.5703125" customWidth="1"/>
    <col min="5386" max="5386" width="11.42578125" customWidth="1"/>
    <col min="5387" max="5387" width="13.85546875" customWidth="1"/>
    <col min="5388" max="5447" width="11.42578125" customWidth="1"/>
    <col min="5633" max="5633" width="33.42578125" customWidth="1"/>
    <col min="5634" max="5635" width="13.5703125" customWidth="1"/>
    <col min="5636" max="5636" width="16.140625" customWidth="1"/>
    <col min="5637" max="5637" width="15.28515625" customWidth="1"/>
    <col min="5638" max="5638" width="13.28515625" customWidth="1"/>
    <col min="5639" max="5640" width="13.7109375" customWidth="1"/>
    <col min="5641" max="5641" width="13.5703125" customWidth="1"/>
    <col min="5642" max="5642" width="11.42578125" customWidth="1"/>
    <col min="5643" max="5643" width="13.85546875" customWidth="1"/>
    <col min="5644" max="5703" width="11.42578125" customWidth="1"/>
    <col min="5889" max="5889" width="33.42578125" customWidth="1"/>
    <col min="5890" max="5891" width="13.5703125" customWidth="1"/>
    <col min="5892" max="5892" width="16.140625" customWidth="1"/>
    <col min="5893" max="5893" width="15.28515625" customWidth="1"/>
    <col min="5894" max="5894" width="13.28515625" customWidth="1"/>
    <col min="5895" max="5896" width="13.7109375" customWidth="1"/>
    <col min="5897" max="5897" width="13.5703125" customWidth="1"/>
    <col min="5898" max="5898" width="11.42578125" customWidth="1"/>
    <col min="5899" max="5899" width="13.85546875" customWidth="1"/>
    <col min="5900" max="5959" width="11.42578125" customWidth="1"/>
    <col min="6145" max="6145" width="33.42578125" customWidth="1"/>
    <col min="6146" max="6147" width="13.5703125" customWidth="1"/>
    <col min="6148" max="6148" width="16.140625" customWidth="1"/>
    <col min="6149" max="6149" width="15.28515625" customWidth="1"/>
    <col min="6150" max="6150" width="13.28515625" customWidth="1"/>
    <col min="6151" max="6152" width="13.7109375" customWidth="1"/>
    <col min="6153" max="6153" width="13.5703125" customWidth="1"/>
    <col min="6154" max="6154" width="11.42578125" customWidth="1"/>
    <col min="6155" max="6155" width="13.85546875" customWidth="1"/>
    <col min="6156" max="6215" width="11.42578125" customWidth="1"/>
    <col min="6401" max="6401" width="33.42578125" customWidth="1"/>
    <col min="6402" max="6403" width="13.5703125" customWidth="1"/>
    <col min="6404" max="6404" width="16.140625" customWidth="1"/>
    <col min="6405" max="6405" width="15.28515625" customWidth="1"/>
    <col min="6406" max="6406" width="13.28515625" customWidth="1"/>
    <col min="6407" max="6408" width="13.7109375" customWidth="1"/>
    <col min="6409" max="6409" width="13.5703125" customWidth="1"/>
    <col min="6410" max="6410" width="11.42578125" customWidth="1"/>
    <col min="6411" max="6411" width="13.85546875" customWidth="1"/>
    <col min="6412" max="6471" width="11.42578125" customWidth="1"/>
    <col min="6657" max="6657" width="33.42578125" customWidth="1"/>
    <col min="6658" max="6659" width="13.5703125" customWidth="1"/>
    <col min="6660" max="6660" width="16.140625" customWidth="1"/>
    <col min="6661" max="6661" width="15.28515625" customWidth="1"/>
    <col min="6662" max="6662" width="13.28515625" customWidth="1"/>
    <col min="6663" max="6664" width="13.7109375" customWidth="1"/>
    <col min="6665" max="6665" width="13.5703125" customWidth="1"/>
    <col min="6666" max="6666" width="11.42578125" customWidth="1"/>
    <col min="6667" max="6667" width="13.85546875" customWidth="1"/>
    <col min="6668" max="6727" width="11.42578125" customWidth="1"/>
    <col min="6913" max="6913" width="33.42578125" customWidth="1"/>
    <col min="6914" max="6915" width="13.5703125" customWidth="1"/>
    <col min="6916" max="6916" width="16.140625" customWidth="1"/>
    <col min="6917" max="6917" width="15.28515625" customWidth="1"/>
    <col min="6918" max="6918" width="13.28515625" customWidth="1"/>
    <col min="6919" max="6920" width="13.7109375" customWidth="1"/>
    <col min="6921" max="6921" width="13.5703125" customWidth="1"/>
    <col min="6922" max="6922" width="11.42578125" customWidth="1"/>
    <col min="6923" max="6923" width="13.85546875" customWidth="1"/>
    <col min="6924" max="6983" width="11.42578125" customWidth="1"/>
    <col min="7169" max="7169" width="33.42578125" customWidth="1"/>
    <col min="7170" max="7171" width="13.5703125" customWidth="1"/>
    <col min="7172" max="7172" width="16.140625" customWidth="1"/>
    <col min="7173" max="7173" width="15.28515625" customWidth="1"/>
    <col min="7174" max="7174" width="13.28515625" customWidth="1"/>
    <col min="7175" max="7176" width="13.7109375" customWidth="1"/>
    <col min="7177" max="7177" width="13.5703125" customWidth="1"/>
    <col min="7178" max="7178" width="11.42578125" customWidth="1"/>
    <col min="7179" max="7179" width="13.85546875" customWidth="1"/>
    <col min="7180" max="7239" width="11.42578125" customWidth="1"/>
    <col min="7425" max="7425" width="33.42578125" customWidth="1"/>
    <col min="7426" max="7427" width="13.5703125" customWidth="1"/>
    <col min="7428" max="7428" width="16.140625" customWidth="1"/>
    <col min="7429" max="7429" width="15.28515625" customWidth="1"/>
    <col min="7430" max="7430" width="13.28515625" customWidth="1"/>
    <col min="7431" max="7432" width="13.7109375" customWidth="1"/>
    <col min="7433" max="7433" width="13.5703125" customWidth="1"/>
    <col min="7434" max="7434" width="11.42578125" customWidth="1"/>
    <col min="7435" max="7435" width="13.85546875" customWidth="1"/>
    <col min="7436" max="7495" width="11.42578125" customWidth="1"/>
    <col min="7681" max="7681" width="33.42578125" customWidth="1"/>
    <col min="7682" max="7683" width="13.5703125" customWidth="1"/>
    <col min="7684" max="7684" width="16.140625" customWidth="1"/>
    <col min="7685" max="7685" width="15.28515625" customWidth="1"/>
    <col min="7686" max="7686" width="13.28515625" customWidth="1"/>
    <col min="7687" max="7688" width="13.7109375" customWidth="1"/>
    <col min="7689" max="7689" width="13.5703125" customWidth="1"/>
    <col min="7690" max="7690" width="11.42578125" customWidth="1"/>
    <col min="7691" max="7691" width="13.85546875" customWidth="1"/>
    <col min="7692" max="7751" width="11.42578125" customWidth="1"/>
    <col min="7937" max="7937" width="33.42578125" customWidth="1"/>
    <col min="7938" max="7939" width="13.5703125" customWidth="1"/>
    <col min="7940" max="7940" width="16.140625" customWidth="1"/>
    <col min="7941" max="7941" width="15.28515625" customWidth="1"/>
    <col min="7942" max="7942" width="13.28515625" customWidth="1"/>
    <col min="7943" max="7944" width="13.7109375" customWidth="1"/>
    <col min="7945" max="7945" width="13.5703125" customWidth="1"/>
    <col min="7946" max="7946" width="11.42578125" customWidth="1"/>
    <col min="7947" max="7947" width="13.85546875" customWidth="1"/>
    <col min="7948" max="8007" width="11.42578125" customWidth="1"/>
    <col min="8193" max="8193" width="33.42578125" customWidth="1"/>
    <col min="8194" max="8195" width="13.5703125" customWidth="1"/>
    <col min="8196" max="8196" width="16.140625" customWidth="1"/>
    <col min="8197" max="8197" width="15.28515625" customWidth="1"/>
    <col min="8198" max="8198" width="13.28515625" customWidth="1"/>
    <col min="8199" max="8200" width="13.7109375" customWidth="1"/>
    <col min="8201" max="8201" width="13.5703125" customWidth="1"/>
    <col min="8202" max="8202" width="11.42578125" customWidth="1"/>
    <col min="8203" max="8203" width="13.85546875" customWidth="1"/>
    <col min="8204" max="8263" width="11.42578125" customWidth="1"/>
    <col min="8449" max="8449" width="33.42578125" customWidth="1"/>
    <col min="8450" max="8451" width="13.5703125" customWidth="1"/>
    <col min="8452" max="8452" width="16.140625" customWidth="1"/>
    <col min="8453" max="8453" width="15.28515625" customWidth="1"/>
    <col min="8454" max="8454" width="13.28515625" customWidth="1"/>
    <col min="8455" max="8456" width="13.7109375" customWidth="1"/>
    <col min="8457" max="8457" width="13.5703125" customWidth="1"/>
    <col min="8458" max="8458" width="11.42578125" customWidth="1"/>
    <col min="8459" max="8459" width="13.85546875" customWidth="1"/>
    <col min="8460" max="8519" width="11.42578125" customWidth="1"/>
    <col min="8705" max="8705" width="33.42578125" customWidth="1"/>
    <col min="8706" max="8707" width="13.5703125" customWidth="1"/>
    <col min="8708" max="8708" width="16.140625" customWidth="1"/>
    <col min="8709" max="8709" width="15.28515625" customWidth="1"/>
    <col min="8710" max="8710" width="13.28515625" customWidth="1"/>
    <col min="8711" max="8712" width="13.7109375" customWidth="1"/>
    <col min="8713" max="8713" width="13.5703125" customWidth="1"/>
    <col min="8714" max="8714" width="11.42578125" customWidth="1"/>
    <col min="8715" max="8715" width="13.85546875" customWidth="1"/>
    <col min="8716" max="8775" width="11.42578125" customWidth="1"/>
    <col min="8961" max="8961" width="33.42578125" customWidth="1"/>
    <col min="8962" max="8963" width="13.5703125" customWidth="1"/>
    <col min="8964" max="8964" width="16.140625" customWidth="1"/>
    <col min="8965" max="8965" width="15.28515625" customWidth="1"/>
    <col min="8966" max="8966" width="13.28515625" customWidth="1"/>
    <col min="8967" max="8968" width="13.7109375" customWidth="1"/>
    <col min="8969" max="8969" width="13.5703125" customWidth="1"/>
    <col min="8970" max="8970" width="11.42578125" customWidth="1"/>
    <col min="8971" max="8971" width="13.85546875" customWidth="1"/>
    <col min="8972" max="9031" width="11.42578125" customWidth="1"/>
    <col min="9217" max="9217" width="33.42578125" customWidth="1"/>
    <col min="9218" max="9219" width="13.5703125" customWidth="1"/>
    <col min="9220" max="9220" width="16.140625" customWidth="1"/>
    <col min="9221" max="9221" width="15.28515625" customWidth="1"/>
    <col min="9222" max="9222" width="13.28515625" customWidth="1"/>
    <col min="9223" max="9224" width="13.7109375" customWidth="1"/>
    <col min="9225" max="9225" width="13.5703125" customWidth="1"/>
    <col min="9226" max="9226" width="11.42578125" customWidth="1"/>
    <col min="9227" max="9227" width="13.85546875" customWidth="1"/>
    <col min="9228" max="9287" width="11.42578125" customWidth="1"/>
    <col min="9473" max="9473" width="33.42578125" customWidth="1"/>
    <col min="9474" max="9475" width="13.5703125" customWidth="1"/>
    <col min="9476" max="9476" width="16.140625" customWidth="1"/>
    <col min="9477" max="9477" width="15.28515625" customWidth="1"/>
    <col min="9478" max="9478" width="13.28515625" customWidth="1"/>
    <col min="9479" max="9480" width="13.7109375" customWidth="1"/>
    <col min="9481" max="9481" width="13.5703125" customWidth="1"/>
    <col min="9482" max="9482" width="11.42578125" customWidth="1"/>
    <col min="9483" max="9483" width="13.85546875" customWidth="1"/>
    <col min="9484" max="9543" width="11.42578125" customWidth="1"/>
    <col min="9729" max="9729" width="33.42578125" customWidth="1"/>
    <col min="9730" max="9731" width="13.5703125" customWidth="1"/>
    <col min="9732" max="9732" width="16.140625" customWidth="1"/>
    <col min="9733" max="9733" width="15.28515625" customWidth="1"/>
    <col min="9734" max="9734" width="13.28515625" customWidth="1"/>
    <col min="9735" max="9736" width="13.7109375" customWidth="1"/>
    <col min="9737" max="9737" width="13.5703125" customWidth="1"/>
    <col min="9738" max="9738" width="11.42578125" customWidth="1"/>
    <col min="9739" max="9739" width="13.85546875" customWidth="1"/>
    <col min="9740" max="9799" width="11.42578125" customWidth="1"/>
    <col min="9985" max="9985" width="33.42578125" customWidth="1"/>
    <col min="9986" max="9987" width="13.5703125" customWidth="1"/>
    <col min="9988" max="9988" width="16.140625" customWidth="1"/>
    <col min="9989" max="9989" width="15.28515625" customWidth="1"/>
    <col min="9990" max="9990" width="13.28515625" customWidth="1"/>
    <col min="9991" max="9992" width="13.7109375" customWidth="1"/>
    <col min="9993" max="9993" width="13.5703125" customWidth="1"/>
    <col min="9994" max="9994" width="11.42578125" customWidth="1"/>
    <col min="9995" max="9995" width="13.85546875" customWidth="1"/>
    <col min="9996" max="10055" width="11.42578125" customWidth="1"/>
    <col min="10241" max="10241" width="33.42578125" customWidth="1"/>
    <col min="10242" max="10243" width="13.5703125" customWidth="1"/>
    <col min="10244" max="10244" width="16.140625" customWidth="1"/>
    <col min="10245" max="10245" width="15.28515625" customWidth="1"/>
    <col min="10246" max="10246" width="13.28515625" customWidth="1"/>
    <col min="10247" max="10248" width="13.7109375" customWidth="1"/>
    <col min="10249" max="10249" width="13.5703125" customWidth="1"/>
    <col min="10250" max="10250" width="11.42578125" customWidth="1"/>
    <col min="10251" max="10251" width="13.85546875" customWidth="1"/>
    <col min="10252" max="10311" width="11.42578125" customWidth="1"/>
    <col min="10497" max="10497" width="33.42578125" customWidth="1"/>
    <col min="10498" max="10499" width="13.5703125" customWidth="1"/>
    <col min="10500" max="10500" width="16.140625" customWidth="1"/>
    <col min="10501" max="10501" width="15.28515625" customWidth="1"/>
    <col min="10502" max="10502" width="13.28515625" customWidth="1"/>
    <col min="10503" max="10504" width="13.7109375" customWidth="1"/>
    <col min="10505" max="10505" width="13.5703125" customWidth="1"/>
    <col min="10506" max="10506" width="11.42578125" customWidth="1"/>
    <col min="10507" max="10507" width="13.85546875" customWidth="1"/>
    <col min="10508" max="10567" width="11.42578125" customWidth="1"/>
    <col min="10753" max="10753" width="33.42578125" customWidth="1"/>
    <col min="10754" max="10755" width="13.5703125" customWidth="1"/>
    <col min="10756" max="10756" width="16.140625" customWidth="1"/>
    <col min="10757" max="10757" width="15.28515625" customWidth="1"/>
    <col min="10758" max="10758" width="13.28515625" customWidth="1"/>
    <col min="10759" max="10760" width="13.7109375" customWidth="1"/>
    <col min="10761" max="10761" width="13.5703125" customWidth="1"/>
    <col min="10762" max="10762" width="11.42578125" customWidth="1"/>
    <col min="10763" max="10763" width="13.85546875" customWidth="1"/>
    <col min="10764" max="10823" width="11.42578125" customWidth="1"/>
    <col min="11009" max="11009" width="33.42578125" customWidth="1"/>
    <col min="11010" max="11011" width="13.5703125" customWidth="1"/>
    <col min="11012" max="11012" width="16.140625" customWidth="1"/>
    <col min="11013" max="11013" width="15.28515625" customWidth="1"/>
    <col min="11014" max="11014" width="13.28515625" customWidth="1"/>
    <col min="11015" max="11016" width="13.7109375" customWidth="1"/>
    <col min="11017" max="11017" width="13.5703125" customWidth="1"/>
    <col min="11018" max="11018" width="11.42578125" customWidth="1"/>
    <col min="11019" max="11019" width="13.85546875" customWidth="1"/>
    <col min="11020" max="11079" width="11.42578125" customWidth="1"/>
    <col min="11265" max="11265" width="33.42578125" customWidth="1"/>
    <col min="11266" max="11267" width="13.5703125" customWidth="1"/>
    <col min="11268" max="11268" width="16.140625" customWidth="1"/>
    <col min="11269" max="11269" width="15.28515625" customWidth="1"/>
    <col min="11270" max="11270" width="13.28515625" customWidth="1"/>
    <col min="11271" max="11272" width="13.7109375" customWidth="1"/>
    <col min="11273" max="11273" width="13.5703125" customWidth="1"/>
    <col min="11274" max="11274" width="11.42578125" customWidth="1"/>
    <col min="11275" max="11275" width="13.85546875" customWidth="1"/>
    <col min="11276" max="11335" width="11.42578125" customWidth="1"/>
    <col min="11521" max="11521" width="33.42578125" customWidth="1"/>
    <col min="11522" max="11523" width="13.5703125" customWidth="1"/>
    <col min="11524" max="11524" width="16.140625" customWidth="1"/>
    <col min="11525" max="11525" width="15.28515625" customWidth="1"/>
    <col min="11526" max="11526" width="13.28515625" customWidth="1"/>
    <col min="11527" max="11528" width="13.7109375" customWidth="1"/>
    <col min="11529" max="11529" width="13.5703125" customWidth="1"/>
    <col min="11530" max="11530" width="11.42578125" customWidth="1"/>
    <col min="11531" max="11531" width="13.85546875" customWidth="1"/>
    <col min="11532" max="11591" width="11.42578125" customWidth="1"/>
    <col min="11777" max="11777" width="33.42578125" customWidth="1"/>
    <col min="11778" max="11779" width="13.5703125" customWidth="1"/>
    <col min="11780" max="11780" width="16.140625" customWidth="1"/>
    <col min="11781" max="11781" width="15.28515625" customWidth="1"/>
    <col min="11782" max="11782" width="13.28515625" customWidth="1"/>
    <col min="11783" max="11784" width="13.7109375" customWidth="1"/>
    <col min="11785" max="11785" width="13.5703125" customWidth="1"/>
    <col min="11786" max="11786" width="11.42578125" customWidth="1"/>
    <col min="11787" max="11787" width="13.85546875" customWidth="1"/>
    <col min="11788" max="11847" width="11.42578125" customWidth="1"/>
    <col min="12033" max="12033" width="33.42578125" customWidth="1"/>
    <col min="12034" max="12035" width="13.5703125" customWidth="1"/>
    <col min="12036" max="12036" width="16.140625" customWidth="1"/>
    <col min="12037" max="12037" width="15.28515625" customWidth="1"/>
    <col min="12038" max="12038" width="13.28515625" customWidth="1"/>
    <col min="12039" max="12040" width="13.7109375" customWidth="1"/>
    <col min="12041" max="12041" width="13.5703125" customWidth="1"/>
    <col min="12042" max="12042" width="11.42578125" customWidth="1"/>
    <col min="12043" max="12043" width="13.85546875" customWidth="1"/>
    <col min="12044" max="12103" width="11.42578125" customWidth="1"/>
    <col min="12289" max="12289" width="33.42578125" customWidth="1"/>
    <col min="12290" max="12291" width="13.5703125" customWidth="1"/>
    <col min="12292" max="12292" width="16.140625" customWidth="1"/>
    <col min="12293" max="12293" width="15.28515625" customWidth="1"/>
    <col min="12294" max="12294" width="13.28515625" customWidth="1"/>
    <col min="12295" max="12296" width="13.7109375" customWidth="1"/>
    <col min="12297" max="12297" width="13.5703125" customWidth="1"/>
    <col min="12298" max="12298" width="11.42578125" customWidth="1"/>
    <col min="12299" max="12299" width="13.85546875" customWidth="1"/>
    <col min="12300" max="12359" width="11.42578125" customWidth="1"/>
    <col min="12545" max="12545" width="33.42578125" customWidth="1"/>
    <col min="12546" max="12547" width="13.5703125" customWidth="1"/>
    <col min="12548" max="12548" width="16.140625" customWidth="1"/>
    <col min="12549" max="12549" width="15.28515625" customWidth="1"/>
    <col min="12550" max="12550" width="13.28515625" customWidth="1"/>
    <col min="12551" max="12552" width="13.7109375" customWidth="1"/>
    <col min="12553" max="12553" width="13.5703125" customWidth="1"/>
    <col min="12554" max="12554" width="11.42578125" customWidth="1"/>
    <col min="12555" max="12555" width="13.85546875" customWidth="1"/>
    <col min="12556" max="12615" width="11.42578125" customWidth="1"/>
    <col min="12801" max="12801" width="33.42578125" customWidth="1"/>
    <col min="12802" max="12803" width="13.5703125" customWidth="1"/>
    <col min="12804" max="12804" width="16.140625" customWidth="1"/>
    <col min="12805" max="12805" width="15.28515625" customWidth="1"/>
    <col min="12806" max="12806" width="13.28515625" customWidth="1"/>
    <col min="12807" max="12808" width="13.7109375" customWidth="1"/>
    <col min="12809" max="12809" width="13.5703125" customWidth="1"/>
    <col min="12810" max="12810" width="11.42578125" customWidth="1"/>
    <col min="12811" max="12811" width="13.85546875" customWidth="1"/>
    <col min="12812" max="12871" width="11.42578125" customWidth="1"/>
    <col min="13057" max="13057" width="33.42578125" customWidth="1"/>
    <col min="13058" max="13059" width="13.5703125" customWidth="1"/>
    <col min="13060" max="13060" width="16.140625" customWidth="1"/>
    <col min="13061" max="13061" width="15.28515625" customWidth="1"/>
    <col min="13062" max="13062" width="13.28515625" customWidth="1"/>
    <col min="13063" max="13064" width="13.7109375" customWidth="1"/>
    <col min="13065" max="13065" width="13.5703125" customWidth="1"/>
    <col min="13066" max="13066" width="11.42578125" customWidth="1"/>
    <col min="13067" max="13067" width="13.85546875" customWidth="1"/>
    <col min="13068" max="13127" width="11.42578125" customWidth="1"/>
    <col min="13313" max="13313" width="33.42578125" customWidth="1"/>
    <col min="13314" max="13315" width="13.5703125" customWidth="1"/>
    <col min="13316" max="13316" width="16.140625" customWidth="1"/>
    <col min="13317" max="13317" width="15.28515625" customWidth="1"/>
    <col min="13318" max="13318" width="13.28515625" customWidth="1"/>
    <col min="13319" max="13320" width="13.7109375" customWidth="1"/>
    <col min="13321" max="13321" width="13.5703125" customWidth="1"/>
    <col min="13322" max="13322" width="11.42578125" customWidth="1"/>
    <col min="13323" max="13323" width="13.85546875" customWidth="1"/>
    <col min="13324" max="13383" width="11.42578125" customWidth="1"/>
    <col min="13569" max="13569" width="33.42578125" customWidth="1"/>
    <col min="13570" max="13571" width="13.5703125" customWidth="1"/>
    <col min="13572" max="13572" width="16.140625" customWidth="1"/>
    <col min="13573" max="13573" width="15.28515625" customWidth="1"/>
    <col min="13574" max="13574" width="13.28515625" customWidth="1"/>
    <col min="13575" max="13576" width="13.7109375" customWidth="1"/>
    <col min="13577" max="13577" width="13.5703125" customWidth="1"/>
    <col min="13578" max="13578" width="11.42578125" customWidth="1"/>
    <col min="13579" max="13579" width="13.85546875" customWidth="1"/>
    <col min="13580" max="13639" width="11.42578125" customWidth="1"/>
    <col min="13825" max="13825" width="33.42578125" customWidth="1"/>
    <col min="13826" max="13827" width="13.5703125" customWidth="1"/>
    <col min="13828" max="13828" width="16.140625" customWidth="1"/>
    <col min="13829" max="13829" width="15.28515625" customWidth="1"/>
    <col min="13830" max="13830" width="13.28515625" customWidth="1"/>
    <col min="13831" max="13832" width="13.7109375" customWidth="1"/>
    <col min="13833" max="13833" width="13.5703125" customWidth="1"/>
    <col min="13834" max="13834" width="11.42578125" customWidth="1"/>
    <col min="13835" max="13835" width="13.85546875" customWidth="1"/>
    <col min="13836" max="13895" width="11.42578125" customWidth="1"/>
    <col min="14081" max="14081" width="33.42578125" customWidth="1"/>
    <col min="14082" max="14083" width="13.5703125" customWidth="1"/>
    <col min="14084" max="14084" width="16.140625" customWidth="1"/>
    <col min="14085" max="14085" width="15.28515625" customWidth="1"/>
    <col min="14086" max="14086" width="13.28515625" customWidth="1"/>
    <col min="14087" max="14088" width="13.7109375" customWidth="1"/>
    <col min="14089" max="14089" width="13.5703125" customWidth="1"/>
    <col min="14090" max="14090" width="11.42578125" customWidth="1"/>
    <col min="14091" max="14091" width="13.85546875" customWidth="1"/>
    <col min="14092" max="14151" width="11.42578125" customWidth="1"/>
    <col min="14337" max="14337" width="33.42578125" customWidth="1"/>
    <col min="14338" max="14339" width="13.5703125" customWidth="1"/>
    <col min="14340" max="14340" width="16.140625" customWidth="1"/>
    <col min="14341" max="14341" width="15.28515625" customWidth="1"/>
    <col min="14342" max="14342" width="13.28515625" customWidth="1"/>
    <col min="14343" max="14344" width="13.7109375" customWidth="1"/>
    <col min="14345" max="14345" width="13.5703125" customWidth="1"/>
    <col min="14346" max="14346" width="11.42578125" customWidth="1"/>
    <col min="14347" max="14347" width="13.85546875" customWidth="1"/>
    <col min="14348" max="14407" width="11.42578125" customWidth="1"/>
    <col min="14593" max="14593" width="33.42578125" customWidth="1"/>
    <col min="14594" max="14595" width="13.5703125" customWidth="1"/>
    <col min="14596" max="14596" width="16.140625" customWidth="1"/>
    <col min="14597" max="14597" width="15.28515625" customWidth="1"/>
    <col min="14598" max="14598" width="13.28515625" customWidth="1"/>
    <col min="14599" max="14600" width="13.7109375" customWidth="1"/>
    <col min="14601" max="14601" width="13.5703125" customWidth="1"/>
    <col min="14602" max="14602" width="11.42578125" customWidth="1"/>
    <col min="14603" max="14603" width="13.85546875" customWidth="1"/>
    <col min="14604" max="14663" width="11.42578125" customWidth="1"/>
    <col min="14849" max="14849" width="33.42578125" customWidth="1"/>
    <col min="14850" max="14851" width="13.5703125" customWidth="1"/>
    <col min="14852" max="14852" width="16.140625" customWidth="1"/>
    <col min="14853" max="14853" width="15.28515625" customWidth="1"/>
    <col min="14854" max="14854" width="13.28515625" customWidth="1"/>
    <col min="14855" max="14856" width="13.7109375" customWidth="1"/>
    <col min="14857" max="14857" width="13.5703125" customWidth="1"/>
    <col min="14858" max="14858" width="11.42578125" customWidth="1"/>
    <col min="14859" max="14859" width="13.85546875" customWidth="1"/>
    <col min="14860" max="14919" width="11.42578125" customWidth="1"/>
    <col min="15105" max="15105" width="33.42578125" customWidth="1"/>
    <col min="15106" max="15107" width="13.5703125" customWidth="1"/>
    <col min="15108" max="15108" width="16.140625" customWidth="1"/>
    <col min="15109" max="15109" width="15.28515625" customWidth="1"/>
    <col min="15110" max="15110" width="13.28515625" customWidth="1"/>
    <col min="15111" max="15112" width="13.7109375" customWidth="1"/>
    <col min="15113" max="15113" width="13.5703125" customWidth="1"/>
    <col min="15114" max="15114" width="11.42578125" customWidth="1"/>
    <col min="15115" max="15115" width="13.85546875" customWidth="1"/>
    <col min="15116" max="15175" width="11.42578125" customWidth="1"/>
    <col min="15361" max="15361" width="33.42578125" customWidth="1"/>
    <col min="15362" max="15363" width="13.5703125" customWidth="1"/>
    <col min="15364" max="15364" width="16.140625" customWidth="1"/>
    <col min="15365" max="15365" width="15.28515625" customWidth="1"/>
    <col min="15366" max="15366" width="13.28515625" customWidth="1"/>
    <col min="15367" max="15368" width="13.7109375" customWidth="1"/>
    <col min="15369" max="15369" width="13.5703125" customWidth="1"/>
    <col min="15370" max="15370" width="11.42578125" customWidth="1"/>
    <col min="15371" max="15371" width="13.85546875" customWidth="1"/>
    <col min="15372" max="15431" width="11.42578125" customWidth="1"/>
    <col min="15617" max="15617" width="33.42578125" customWidth="1"/>
    <col min="15618" max="15619" width="13.5703125" customWidth="1"/>
    <col min="15620" max="15620" width="16.140625" customWidth="1"/>
    <col min="15621" max="15621" width="15.28515625" customWidth="1"/>
    <col min="15622" max="15622" width="13.28515625" customWidth="1"/>
    <col min="15623" max="15624" width="13.7109375" customWidth="1"/>
    <col min="15625" max="15625" width="13.5703125" customWidth="1"/>
    <col min="15626" max="15626" width="11.42578125" customWidth="1"/>
    <col min="15627" max="15627" width="13.85546875" customWidth="1"/>
    <col min="15628" max="15687" width="11.42578125" customWidth="1"/>
    <col min="15873" max="15873" width="33.42578125" customWidth="1"/>
    <col min="15874" max="15875" width="13.5703125" customWidth="1"/>
    <col min="15876" max="15876" width="16.140625" customWidth="1"/>
    <col min="15877" max="15877" width="15.28515625" customWidth="1"/>
    <col min="15878" max="15878" width="13.28515625" customWidth="1"/>
    <col min="15879" max="15880" width="13.7109375" customWidth="1"/>
    <col min="15881" max="15881" width="13.5703125" customWidth="1"/>
    <col min="15882" max="15882" width="11.42578125" customWidth="1"/>
    <col min="15883" max="15883" width="13.85546875" customWidth="1"/>
    <col min="15884" max="15943" width="11.42578125" customWidth="1"/>
    <col min="16129" max="16129" width="33.42578125" customWidth="1"/>
    <col min="16130" max="16131" width="13.5703125" customWidth="1"/>
    <col min="16132" max="16132" width="16.140625" customWidth="1"/>
    <col min="16133" max="16133" width="15.28515625" customWidth="1"/>
    <col min="16134" max="16134" width="13.28515625" customWidth="1"/>
    <col min="16135" max="16136" width="13.7109375" customWidth="1"/>
    <col min="16137" max="16137" width="13.5703125" customWidth="1"/>
    <col min="16138" max="16138" width="11.42578125" customWidth="1"/>
    <col min="16139" max="16139" width="13.85546875" customWidth="1"/>
    <col min="16140" max="16199" width="11.42578125" customWidth="1"/>
  </cols>
  <sheetData>
    <row r="1" spans="1:19" x14ac:dyDescent="0.2">
      <c r="B1" s="346"/>
      <c r="C1" s="346"/>
      <c r="D1" s="346"/>
      <c r="E1" s="346"/>
      <c r="F1" s="346"/>
      <c r="G1" s="346"/>
      <c r="H1" s="346"/>
      <c r="I1" s="346"/>
    </row>
    <row r="2" spans="1:19" ht="15.75" x14ac:dyDescent="0.25">
      <c r="B2" s="348" t="s">
        <v>245</v>
      </c>
      <c r="C2" s="348"/>
      <c r="D2" s="348"/>
      <c r="E2" s="348"/>
      <c r="F2" s="348"/>
      <c r="G2" s="348"/>
      <c r="H2" s="348"/>
      <c r="I2" s="348"/>
    </row>
    <row r="3" spans="1:19" ht="15" x14ac:dyDescent="0.25">
      <c r="B3" s="349" t="s">
        <v>246</v>
      </c>
      <c r="C3" s="349"/>
      <c r="D3" s="349"/>
      <c r="E3" s="349"/>
      <c r="F3" s="349"/>
      <c r="G3" s="349"/>
      <c r="H3" s="349"/>
      <c r="I3" s="349"/>
      <c r="K3" s="347">
        <v>2022</v>
      </c>
      <c r="L3" s="347">
        <v>2023</v>
      </c>
      <c r="M3" s="347">
        <v>2024</v>
      </c>
    </row>
    <row r="4" spans="1:19" x14ac:dyDescent="0.2">
      <c r="B4" s="350" t="s">
        <v>1015</v>
      </c>
      <c r="C4" s="350"/>
      <c r="D4" s="350"/>
      <c r="E4" s="350"/>
      <c r="F4" s="350"/>
      <c r="G4" s="350"/>
      <c r="H4" s="350"/>
      <c r="I4" s="350"/>
      <c r="K4" s="347" t="s">
        <v>1016</v>
      </c>
      <c r="L4" s="347" t="s">
        <v>1017</v>
      </c>
      <c r="M4" s="347" t="s">
        <v>1018</v>
      </c>
      <c r="N4" s="347" t="s">
        <v>1019</v>
      </c>
      <c r="O4" s="347" t="s">
        <v>1020</v>
      </c>
      <c r="P4" s="347" t="s">
        <v>1021</v>
      </c>
      <c r="Q4" s="347" t="s">
        <v>1022</v>
      </c>
      <c r="R4" s="347" t="s">
        <v>1023</v>
      </c>
      <c r="S4" s="347" t="s">
        <v>1024</v>
      </c>
    </row>
    <row r="5" spans="1:19" x14ac:dyDescent="0.2">
      <c r="A5" s="351"/>
      <c r="B5" s="350" t="s">
        <v>1025</v>
      </c>
      <c r="C5" s="352">
        <v>2024</v>
      </c>
      <c r="D5" s="350"/>
      <c r="F5" s="350"/>
      <c r="G5" s="351"/>
      <c r="H5" s="351"/>
    </row>
    <row r="6" spans="1:19" x14ac:dyDescent="0.2">
      <c r="A6" s="353" t="s">
        <v>1170</v>
      </c>
      <c r="B6" s="397"/>
      <c r="C6" s="397"/>
      <c r="D6" s="397"/>
      <c r="E6" s="397"/>
      <c r="F6" s="397"/>
      <c r="G6" s="397"/>
      <c r="H6" s="397"/>
      <c r="I6" s="398"/>
    </row>
    <row r="7" spans="1:19" x14ac:dyDescent="0.2">
      <c r="A7" s="354" t="s">
        <v>1171</v>
      </c>
      <c r="B7" s="399"/>
      <c r="C7" s="399"/>
      <c r="D7" s="399"/>
      <c r="E7" s="399"/>
      <c r="F7" s="399"/>
      <c r="G7" s="399"/>
      <c r="H7" s="399"/>
      <c r="I7" s="400"/>
    </row>
    <row r="8" spans="1:19" ht="12.75" customHeight="1" x14ac:dyDescent="0.2">
      <c r="A8" s="401" t="s">
        <v>1026</v>
      </c>
      <c r="B8" s="395" t="s">
        <v>1</v>
      </c>
      <c r="C8" s="395" t="s">
        <v>1027</v>
      </c>
      <c r="D8" s="395" t="s">
        <v>1028</v>
      </c>
      <c r="E8" s="395" t="s">
        <v>1029</v>
      </c>
      <c r="F8" s="403" t="s">
        <v>1030</v>
      </c>
      <c r="G8" s="403"/>
      <c r="H8" s="403"/>
      <c r="I8" s="403"/>
      <c r="K8" s="395" t="s">
        <v>1031</v>
      </c>
    </row>
    <row r="9" spans="1:19" ht="31.5" customHeight="1" x14ac:dyDescent="0.2">
      <c r="A9" s="402"/>
      <c r="B9" s="396"/>
      <c r="C9" s="396"/>
      <c r="D9" s="396"/>
      <c r="E9" s="396"/>
      <c r="F9" s="355" t="s">
        <v>1032</v>
      </c>
      <c r="G9" s="355" t="s">
        <v>1033</v>
      </c>
      <c r="H9" s="355" t="s">
        <v>1034</v>
      </c>
      <c r="I9" s="355" t="s">
        <v>1035</v>
      </c>
      <c r="K9" s="396"/>
    </row>
    <row r="10" spans="1:19" x14ac:dyDescent="0.2">
      <c r="A10" s="356" t="s">
        <v>1036</v>
      </c>
      <c r="B10" s="357" t="s">
        <v>1037</v>
      </c>
      <c r="C10" s="358">
        <f>SUM(C11:C12)</f>
        <v>140759</v>
      </c>
      <c r="D10" s="359">
        <f t="shared" ref="D10:I10" si="0">SUM(D11:D12)</f>
        <v>274129</v>
      </c>
      <c r="E10" s="359">
        <f t="shared" si="0"/>
        <v>552271.28391978296</v>
      </c>
      <c r="F10" s="359">
        <f t="shared" si="0"/>
        <v>138067</v>
      </c>
      <c r="G10" s="359">
        <f t="shared" si="0"/>
        <v>138067</v>
      </c>
      <c r="H10" s="359">
        <f t="shared" si="0"/>
        <v>138067</v>
      </c>
      <c r="I10" s="359">
        <f t="shared" si="0"/>
        <v>138067</v>
      </c>
      <c r="K10" s="359">
        <f t="shared" ref="K10" si="1">SUM(K11:K12)</f>
        <v>114221</v>
      </c>
    </row>
    <row r="11" spans="1:19" x14ac:dyDescent="0.2">
      <c r="A11" s="360" t="s">
        <v>1038</v>
      </c>
      <c r="B11" s="361"/>
      <c r="C11" s="362">
        <v>50519</v>
      </c>
      <c r="D11" s="363">
        <v>122800</v>
      </c>
      <c r="E11" s="364">
        <f>IF(C11="",0,(D11/C11)*D11)</f>
        <v>298498.38674558082</v>
      </c>
      <c r="F11" s="365">
        <v>74624</v>
      </c>
      <c r="G11" s="365">
        <v>74624</v>
      </c>
      <c r="H11" s="365">
        <v>74624</v>
      </c>
      <c r="I11" s="365">
        <v>74624</v>
      </c>
      <c r="K11" s="362">
        <v>51167</v>
      </c>
    </row>
    <row r="12" spans="1:19" x14ac:dyDescent="0.2">
      <c r="A12" s="360" t="s">
        <v>1039</v>
      </c>
      <c r="B12" s="361"/>
      <c r="C12" s="362">
        <v>90240</v>
      </c>
      <c r="D12" s="363">
        <v>151329</v>
      </c>
      <c r="E12" s="364">
        <f>IF(C12="",0,(D12/C12)*D12)</f>
        <v>253772.89717420214</v>
      </c>
      <c r="F12" s="365">
        <v>63443</v>
      </c>
      <c r="G12" s="365">
        <v>63443</v>
      </c>
      <c r="H12" s="365">
        <v>63443</v>
      </c>
      <c r="I12" s="365">
        <v>63443</v>
      </c>
      <c r="K12" s="366">
        <v>63054</v>
      </c>
    </row>
    <row r="13" spans="1:19" ht="15" customHeight="1" x14ac:dyDescent="0.2">
      <c r="A13" s="356" t="s">
        <v>1040</v>
      </c>
      <c r="B13" s="357" t="s">
        <v>1037</v>
      </c>
      <c r="C13" s="358">
        <f>SUM(C14)</f>
        <v>133312</v>
      </c>
      <c r="D13" s="367">
        <f t="shared" ref="D13:I13" si="2">D14</f>
        <v>193853</v>
      </c>
      <c r="E13" s="359">
        <f t="shared" si="2"/>
        <v>281887.49406655069</v>
      </c>
      <c r="F13" s="367">
        <f t="shared" si="2"/>
        <v>70471</v>
      </c>
      <c r="G13" s="367">
        <f t="shared" si="2"/>
        <v>70471</v>
      </c>
      <c r="H13" s="367">
        <f t="shared" si="2"/>
        <v>70471</v>
      </c>
      <c r="I13" s="359">
        <f t="shared" si="2"/>
        <v>70471</v>
      </c>
      <c r="K13" s="359">
        <f t="shared" ref="K13" si="3">K14</f>
        <v>80772</v>
      </c>
    </row>
    <row r="14" spans="1:19" x14ac:dyDescent="0.2">
      <c r="A14" s="360" t="s">
        <v>38</v>
      </c>
      <c r="B14" s="361"/>
      <c r="C14" s="362">
        <v>133312</v>
      </c>
      <c r="D14" s="363">
        <v>193853</v>
      </c>
      <c r="E14" s="364">
        <f>IF(C14="",0,(D14/C14)*D14)</f>
        <v>281887.49406655069</v>
      </c>
      <c r="F14" s="368">
        <v>70471</v>
      </c>
      <c r="G14" s="368">
        <v>70471</v>
      </c>
      <c r="H14" s="368">
        <v>70471</v>
      </c>
      <c r="I14" s="368">
        <v>70471</v>
      </c>
      <c r="K14" s="368">
        <v>80772</v>
      </c>
    </row>
    <row r="15" spans="1:19" x14ac:dyDescent="0.2">
      <c r="A15" s="356" t="s">
        <v>1041</v>
      </c>
      <c r="B15" s="357" t="s">
        <v>5</v>
      </c>
      <c r="C15" s="358">
        <f>SUM(C16:C23)</f>
        <v>8179</v>
      </c>
      <c r="D15" s="359">
        <f t="shared" ref="D15:I15" si="4">SUM(D16:D23)</f>
        <v>9567</v>
      </c>
      <c r="E15" s="359">
        <f t="shared" si="4"/>
        <v>13603.672616691641</v>
      </c>
      <c r="F15" s="359">
        <f t="shared" si="4"/>
        <v>3399</v>
      </c>
      <c r="G15" s="359">
        <f t="shared" si="4"/>
        <v>3399</v>
      </c>
      <c r="H15" s="359">
        <f t="shared" si="4"/>
        <v>3399</v>
      </c>
      <c r="I15" s="359">
        <f t="shared" si="4"/>
        <v>3399</v>
      </c>
      <c r="K15" s="359">
        <f t="shared" ref="K15" si="5">SUM(K16:K23)</f>
        <v>3987</v>
      </c>
    </row>
    <row r="16" spans="1:19" x14ac:dyDescent="0.2">
      <c r="A16" s="369" t="s">
        <v>1042</v>
      </c>
      <c r="B16" s="361"/>
      <c r="C16" s="362"/>
      <c r="D16" s="363"/>
      <c r="E16" s="364">
        <f t="shared" ref="E16:E23" si="6">IF(C16="",0,(D16/C16)*D16)</f>
        <v>0</v>
      </c>
      <c r="F16" s="366"/>
      <c r="G16" s="366"/>
      <c r="H16" s="366"/>
      <c r="I16" s="366"/>
      <c r="K16" s="366"/>
    </row>
    <row r="17" spans="1:11" x14ac:dyDescent="0.2">
      <c r="A17" s="369" t="s">
        <v>1043</v>
      </c>
      <c r="B17" s="361"/>
      <c r="C17" s="362">
        <v>832</v>
      </c>
      <c r="D17" s="363">
        <v>1867</v>
      </c>
      <c r="E17" s="364">
        <f t="shared" si="6"/>
        <v>4189.5300480769229</v>
      </c>
      <c r="F17" s="366">
        <v>1047</v>
      </c>
      <c r="G17" s="366">
        <v>1047</v>
      </c>
      <c r="H17" s="366">
        <v>1047</v>
      </c>
      <c r="I17" s="366">
        <v>1047</v>
      </c>
      <c r="K17" s="366">
        <v>778</v>
      </c>
    </row>
    <row r="18" spans="1:11" x14ac:dyDescent="0.2">
      <c r="A18" s="369" t="s">
        <v>1044</v>
      </c>
      <c r="B18" s="361"/>
      <c r="C18" s="362">
        <v>246</v>
      </c>
      <c r="D18" s="363">
        <v>614</v>
      </c>
      <c r="E18" s="364">
        <f t="shared" si="6"/>
        <v>1532.5040650406504</v>
      </c>
      <c r="F18" s="366">
        <v>383</v>
      </c>
      <c r="G18" s="366">
        <v>383</v>
      </c>
      <c r="H18" s="366">
        <v>383</v>
      </c>
      <c r="I18" s="366">
        <v>383</v>
      </c>
      <c r="K18" s="366">
        <v>256</v>
      </c>
    </row>
    <row r="19" spans="1:11" x14ac:dyDescent="0.2">
      <c r="A19" s="369" t="s">
        <v>1045</v>
      </c>
      <c r="B19" s="361"/>
      <c r="C19" s="362"/>
      <c r="D19" s="363">
        <v>0</v>
      </c>
      <c r="E19" s="364">
        <f t="shared" si="6"/>
        <v>0</v>
      </c>
      <c r="F19" s="366"/>
      <c r="G19" s="366"/>
      <c r="H19" s="366"/>
      <c r="I19" s="366"/>
      <c r="K19" s="366"/>
    </row>
    <row r="20" spans="1:11" x14ac:dyDescent="0.2">
      <c r="A20" s="369" t="s">
        <v>1046</v>
      </c>
      <c r="B20" s="361"/>
      <c r="C20" s="362">
        <v>333</v>
      </c>
      <c r="D20" s="363">
        <v>415</v>
      </c>
      <c r="E20" s="364">
        <f t="shared" si="6"/>
        <v>517.19219219219224</v>
      </c>
      <c r="F20" s="366">
        <v>129</v>
      </c>
      <c r="G20" s="366">
        <v>129</v>
      </c>
      <c r="H20" s="366">
        <v>129</v>
      </c>
      <c r="I20" s="366">
        <v>129</v>
      </c>
      <c r="K20" s="366">
        <v>173</v>
      </c>
    </row>
    <row r="21" spans="1:11" x14ac:dyDescent="0.2">
      <c r="A21" s="369" t="s">
        <v>1047</v>
      </c>
      <c r="B21" s="361"/>
      <c r="C21" s="362">
        <v>499</v>
      </c>
      <c r="D21" s="363">
        <v>616</v>
      </c>
      <c r="E21" s="364">
        <f t="shared" si="6"/>
        <v>760.43286573146281</v>
      </c>
      <c r="F21" s="366">
        <v>190</v>
      </c>
      <c r="G21" s="366">
        <v>190</v>
      </c>
      <c r="H21" s="366">
        <v>190</v>
      </c>
      <c r="I21" s="366">
        <v>190</v>
      </c>
      <c r="K21" s="366">
        <v>257</v>
      </c>
    </row>
    <row r="22" spans="1:11" x14ac:dyDescent="0.2">
      <c r="A22" s="369" t="s">
        <v>1048</v>
      </c>
      <c r="B22" s="361"/>
      <c r="C22" s="362">
        <v>96</v>
      </c>
      <c r="D22" s="363">
        <v>360</v>
      </c>
      <c r="E22" s="364">
        <f t="shared" si="6"/>
        <v>1350</v>
      </c>
      <c r="F22" s="366">
        <v>337</v>
      </c>
      <c r="G22" s="366">
        <v>337</v>
      </c>
      <c r="H22" s="366">
        <v>337</v>
      </c>
      <c r="I22" s="366">
        <v>337</v>
      </c>
      <c r="K22" s="366">
        <v>150</v>
      </c>
    </row>
    <row r="23" spans="1:11" x14ac:dyDescent="0.2">
      <c r="A23" s="369" t="s">
        <v>1049</v>
      </c>
      <c r="B23" s="361"/>
      <c r="C23" s="362">
        <v>6173</v>
      </c>
      <c r="D23" s="363">
        <v>5695</v>
      </c>
      <c r="E23" s="364">
        <f t="shared" si="6"/>
        <v>5254.0134456504129</v>
      </c>
      <c r="F23" s="366">
        <v>1313</v>
      </c>
      <c r="G23" s="366">
        <v>1313</v>
      </c>
      <c r="H23" s="366">
        <v>1313</v>
      </c>
      <c r="I23" s="366">
        <v>1313</v>
      </c>
      <c r="K23" s="366">
        <v>2373</v>
      </c>
    </row>
    <row r="24" spans="1:11" x14ac:dyDescent="0.2">
      <c r="A24" s="369" t="s">
        <v>1050</v>
      </c>
      <c r="B24" s="361"/>
      <c r="C24" s="358">
        <f>SUM(C25:C26)</f>
        <v>611332</v>
      </c>
      <c r="D24" s="359">
        <f t="shared" ref="D24:I24" si="7">SUM(D25:D26)</f>
        <v>949585</v>
      </c>
      <c r="E24" s="359">
        <f t="shared" si="7"/>
        <v>1510326.4824081119</v>
      </c>
      <c r="F24" s="359">
        <f t="shared" si="7"/>
        <v>377581</v>
      </c>
      <c r="G24" s="359">
        <f t="shared" si="7"/>
        <v>377581</v>
      </c>
      <c r="H24" s="359">
        <f t="shared" si="7"/>
        <v>377581</v>
      </c>
      <c r="I24" s="359">
        <f t="shared" si="7"/>
        <v>377581</v>
      </c>
      <c r="K24" s="359">
        <f t="shared" ref="K24" si="8">SUM(K25:K26)</f>
        <v>395661</v>
      </c>
    </row>
    <row r="25" spans="1:11" x14ac:dyDescent="0.2">
      <c r="A25" s="369" t="s">
        <v>1051</v>
      </c>
      <c r="B25" s="361"/>
      <c r="C25" s="362">
        <v>504855</v>
      </c>
      <c r="D25" s="363">
        <v>839932</v>
      </c>
      <c r="E25" s="364">
        <f t="shared" ref="E25:E29" si="9">IF(C25="",0,(D25/C25)*D25)</f>
        <v>1397402.7485594873</v>
      </c>
      <c r="F25" s="366">
        <v>349350</v>
      </c>
      <c r="G25" s="366">
        <v>349350</v>
      </c>
      <c r="H25" s="366">
        <v>349350</v>
      </c>
      <c r="I25" s="366">
        <v>349350</v>
      </c>
      <c r="K25" s="366">
        <v>349972</v>
      </c>
    </row>
    <row r="26" spans="1:11" x14ac:dyDescent="0.2">
      <c r="A26" s="369" t="s">
        <v>1052</v>
      </c>
      <c r="B26" s="361"/>
      <c r="C26" s="362">
        <v>106477</v>
      </c>
      <c r="D26" s="363">
        <v>109653</v>
      </c>
      <c r="E26" s="364">
        <f t="shared" si="9"/>
        <v>112923.73384862459</v>
      </c>
      <c r="F26" s="366">
        <v>28231</v>
      </c>
      <c r="G26" s="366">
        <v>28231</v>
      </c>
      <c r="H26" s="366">
        <v>28231</v>
      </c>
      <c r="I26" s="366">
        <v>28231</v>
      </c>
      <c r="K26" s="370">
        <v>45689</v>
      </c>
    </row>
    <row r="27" spans="1:11" x14ac:dyDescent="0.2">
      <c r="A27" s="369" t="s">
        <v>1053</v>
      </c>
      <c r="B27" s="361"/>
      <c r="C27" s="362"/>
      <c r="D27" s="363">
        <f t="shared" ref="D27:D32" si="10">(K27/5)*12</f>
        <v>0</v>
      </c>
      <c r="E27" s="364">
        <f t="shared" si="9"/>
        <v>0</v>
      </c>
      <c r="F27" s="366"/>
      <c r="G27" s="366"/>
      <c r="H27" s="366"/>
      <c r="I27" s="366"/>
      <c r="K27" s="366"/>
    </row>
    <row r="28" spans="1:11" x14ac:dyDescent="0.2">
      <c r="A28" s="369" t="s">
        <v>1054</v>
      </c>
      <c r="B28" s="361"/>
      <c r="C28" s="362"/>
      <c r="D28" s="363">
        <f t="shared" si="10"/>
        <v>0</v>
      </c>
      <c r="E28" s="364">
        <f t="shared" si="9"/>
        <v>0</v>
      </c>
      <c r="F28" s="366"/>
      <c r="G28" s="366"/>
      <c r="H28" s="366"/>
      <c r="I28" s="366"/>
      <c r="K28" s="366"/>
    </row>
    <row r="29" spans="1:11" x14ac:dyDescent="0.2">
      <c r="A29" s="369" t="s">
        <v>6</v>
      </c>
      <c r="B29" s="361"/>
      <c r="C29" s="362"/>
      <c r="D29" s="363">
        <f t="shared" si="10"/>
        <v>0</v>
      </c>
      <c r="E29" s="364">
        <f t="shared" si="9"/>
        <v>0</v>
      </c>
      <c r="F29" s="366"/>
      <c r="G29" s="366"/>
      <c r="H29" s="366"/>
      <c r="I29" s="366"/>
      <c r="K29" s="366"/>
    </row>
    <row r="30" spans="1:11" x14ac:dyDescent="0.2">
      <c r="A30" s="356" t="s">
        <v>1055</v>
      </c>
      <c r="B30" s="357"/>
      <c r="C30" s="358">
        <f>SUM(C31:C32)</f>
        <v>0</v>
      </c>
      <c r="D30" s="359">
        <f t="shared" ref="D30:I30" si="11">SUM(D31:D32)</f>
        <v>0</v>
      </c>
      <c r="E30" s="359">
        <f t="shared" si="11"/>
        <v>0</v>
      </c>
      <c r="F30" s="359">
        <f t="shared" si="11"/>
        <v>0</v>
      </c>
      <c r="G30" s="359">
        <f t="shared" si="11"/>
        <v>0</v>
      </c>
      <c r="H30" s="359">
        <f t="shared" si="11"/>
        <v>0</v>
      </c>
      <c r="I30" s="359">
        <f t="shared" si="11"/>
        <v>0</v>
      </c>
      <c r="K30" s="359">
        <f>SUM(K31:K32)</f>
        <v>0</v>
      </c>
    </row>
    <row r="31" spans="1:11" x14ac:dyDescent="0.2">
      <c r="A31" s="360" t="s">
        <v>1056</v>
      </c>
      <c r="B31" s="360" t="s">
        <v>1057</v>
      </c>
      <c r="C31" s="362"/>
      <c r="D31" s="363">
        <f t="shared" si="10"/>
        <v>0</v>
      </c>
      <c r="E31" s="364">
        <f>IF(C31="",0,(D31/C31)*D31)</f>
        <v>0</v>
      </c>
      <c r="F31" s="366"/>
      <c r="G31" s="366"/>
      <c r="H31" s="366"/>
      <c r="I31" s="366"/>
      <c r="K31" s="366"/>
    </row>
    <row r="32" spans="1:11" x14ac:dyDescent="0.2">
      <c r="A32" s="360" t="s">
        <v>1058</v>
      </c>
      <c r="B32" s="360" t="s">
        <v>1059</v>
      </c>
      <c r="C32" s="362"/>
      <c r="D32" s="363">
        <f t="shared" si="10"/>
        <v>0</v>
      </c>
      <c r="E32" s="364">
        <f>IF(C32="",0,(D32/C32)*D32)</f>
        <v>0</v>
      </c>
      <c r="F32" s="366"/>
      <c r="G32" s="366"/>
      <c r="H32" s="366"/>
      <c r="I32" s="366"/>
      <c r="K32" s="370"/>
    </row>
    <row r="33" spans="1:9" x14ac:dyDescent="0.2">
      <c r="A33" s="371" t="s">
        <v>1060</v>
      </c>
      <c r="B33" s="372"/>
      <c r="C33" s="372"/>
      <c r="D33" s="372"/>
      <c r="E33" s="372"/>
      <c r="F33" s="372"/>
      <c r="G33" s="372"/>
      <c r="H33" s="372"/>
      <c r="I33" s="372"/>
    </row>
    <row r="34" spans="1:9" ht="51" x14ac:dyDescent="0.2">
      <c r="A34" s="373" t="s">
        <v>1061</v>
      </c>
      <c r="B34" s="374" t="s">
        <v>1062</v>
      </c>
      <c r="C34" s="374" t="s">
        <v>1063</v>
      </c>
      <c r="D34" s="374" t="s">
        <v>1064</v>
      </c>
      <c r="E34" s="374" t="s">
        <v>1065</v>
      </c>
      <c r="F34" s="374" t="s">
        <v>1066</v>
      </c>
      <c r="G34" s="374" t="s">
        <v>1067</v>
      </c>
      <c r="H34" s="374" t="s">
        <v>1068</v>
      </c>
      <c r="I34" s="374" t="s">
        <v>1069</v>
      </c>
    </row>
    <row r="35" spans="1:9" x14ac:dyDescent="0.2">
      <c r="A35" s="375">
        <v>2021</v>
      </c>
      <c r="B35" s="376">
        <v>10217</v>
      </c>
      <c r="C35" s="376">
        <v>0</v>
      </c>
      <c r="D35" s="376">
        <v>2</v>
      </c>
      <c r="E35" s="377">
        <v>5.09</v>
      </c>
      <c r="F35" s="376">
        <v>98.64</v>
      </c>
      <c r="G35" s="376" t="s">
        <v>1070</v>
      </c>
      <c r="H35" s="376" t="s">
        <v>1070</v>
      </c>
      <c r="I35" s="376" t="s">
        <v>1070</v>
      </c>
    </row>
    <row r="36" spans="1:9" x14ac:dyDescent="0.2">
      <c r="A36" s="375">
        <v>2022</v>
      </c>
      <c r="B36" s="376">
        <v>180</v>
      </c>
      <c r="C36" s="376">
        <v>0</v>
      </c>
      <c r="D36" s="376">
        <v>2</v>
      </c>
      <c r="E36" s="377">
        <v>5.05</v>
      </c>
      <c r="F36" s="376">
        <v>16.760000000000002</v>
      </c>
      <c r="G36" s="376" t="s">
        <v>1070</v>
      </c>
      <c r="H36" s="376" t="s">
        <v>1070</v>
      </c>
      <c r="I36" s="376" t="s">
        <v>1070</v>
      </c>
    </row>
    <row r="37" spans="1:9" x14ac:dyDescent="0.2">
      <c r="A37" s="378">
        <v>2023</v>
      </c>
      <c r="B37" s="376">
        <v>180</v>
      </c>
      <c r="C37" s="376">
        <v>0</v>
      </c>
      <c r="D37" s="376">
        <v>2</v>
      </c>
      <c r="E37" s="377">
        <v>5.0199999999999996</v>
      </c>
      <c r="F37" s="376">
        <v>53.65</v>
      </c>
      <c r="G37" s="376" t="s">
        <v>1070</v>
      </c>
      <c r="H37" s="376" t="s">
        <v>1070</v>
      </c>
      <c r="I37" s="376" t="s">
        <v>1070</v>
      </c>
    </row>
    <row r="38" spans="1:9" s="347" customFormat="1" x14ac:dyDescent="0.2">
      <c r="A38" s="379"/>
      <c r="B38" s="379"/>
      <c r="C38" s="379"/>
      <c r="D38" s="379"/>
      <c r="E38" s="379"/>
      <c r="F38" s="379"/>
      <c r="G38" s="379"/>
      <c r="H38" s="379"/>
      <c r="I38" s="379"/>
    </row>
    <row r="39" spans="1:9" s="347" customFormat="1" x14ac:dyDescent="0.2">
      <c r="A39" s="379"/>
      <c r="B39" s="379"/>
      <c r="C39" s="379"/>
      <c r="D39" s="379"/>
      <c r="E39" s="379"/>
      <c r="F39" s="379"/>
      <c r="G39" s="379"/>
      <c r="H39" s="379"/>
      <c r="I39" s="379"/>
    </row>
    <row r="40" spans="1:9" s="347" customFormat="1" x14ac:dyDescent="0.2">
      <c r="A40" s="379"/>
      <c r="B40" s="379"/>
      <c r="C40" s="379"/>
      <c r="D40" s="379"/>
      <c r="E40" s="379"/>
      <c r="F40" s="379"/>
      <c r="G40" s="379"/>
      <c r="H40" s="379"/>
      <c r="I40" s="379"/>
    </row>
    <row r="41" spans="1:9" s="347" customFormat="1" x14ac:dyDescent="0.2">
      <c r="A41" s="379"/>
      <c r="B41" s="379"/>
      <c r="C41" s="379"/>
      <c r="D41" s="379"/>
      <c r="E41" s="379"/>
      <c r="F41" s="379"/>
      <c r="G41" s="379"/>
      <c r="H41" s="379"/>
      <c r="I41" s="379"/>
    </row>
    <row r="42" spans="1:9" s="347" customFormat="1" x14ac:dyDescent="0.2">
      <c r="A42" s="379"/>
      <c r="B42" s="379"/>
      <c r="C42" s="379"/>
      <c r="D42" s="379"/>
      <c r="E42" s="379"/>
      <c r="F42" s="379"/>
      <c r="G42" s="379"/>
      <c r="H42" s="379"/>
      <c r="I42" s="379"/>
    </row>
    <row r="43" spans="1:9" s="347" customFormat="1" x14ac:dyDescent="0.2">
      <c r="A43" s="379"/>
      <c r="B43" s="379"/>
      <c r="C43" s="379"/>
      <c r="D43" s="379"/>
      <c r="E43" s="379"/>
      <c r="F43" s="379"/>
      <c r="G43" s="379"/>
      <c r="H43" s="379"/>
      <c r="I43" s="379"/>
    </row>
    <row r="44" spans="1:9" s="347" customFormat="1" x14ac:dyDescent="0.2">
      <c r="A44" s="379"/>
      <c r="B44" s="379"/>
      <c r="C44" s="379"/>
      <c r="D44" s="379"/>
      <c r="E44" s="379"/>
      <c r="F44" s="379"/>
      <c r="G44" s="379"/>
      <c r="H44" s="379"/>
      <c r="I44" s="379"/>
    </row>
    <row r="45" spans="1:9" s="347" customFormat="1" x14ac:dyDescent="0.2">
      <c r="A45" s="379"/>
      <c r="B45" s="379"/>
      <c r="C45" s="379"/>
      <c r="D45" s="379"/>
      <c r="E45" s="379"/>
      <c r="F45" s="379"/>
      <c r="G45" s="379"/>
      <c r="H45" s="379"/>
      <c r="I45" s="379"/>
    </row>
    <row r="46" spans="1:9" s="347" customFormat="1" x14ac:dyDescent="0.2">
      <c r="A46" s="379"/>
      <c r="B46" s="379"/>
      <c r="C46" s="379"/>
      <c r="D46" s="379"/>
      <c r="E46" s="379"/>
      <c r="F46" s="379"/>
      <c r="G46" s="379"/>
      <c r="H46" s="379"/>
      <c r="I46" s="379"/>
    </row>
    <row r="47" spans="1:9" s="347" customFormat="1" x14ac:dyDescent="0.2">
      <c r="A47" s="379"/>
      <c r="B47" s="379"/>
      <c r="C47" s="379"/>
      <c r="D47" s="379"/>
      <c r="E47" s="379"/>
      <c r="F47" s="379"/>
      <c r="G47" s="379"/>
      <c r="H47" s="379"/>
      <c r="I47" s="379"/>
    </row>
    <row r="48" spans="1:9" s="347" customFormat="1" x14ac:dyDescent="0.2">
      <c r="A48" s="379"/>
      <c r="B48" s="379"/>
      <c r="C48" s="379"/>
      <c r="D48" s="379"/>
      <c r="E48" s="379"/>
      <c r="F48" s="379"/>
      <c r="G48" s="379"/>
      <c r="H48" s="379"/>
      <c r="I48" s="379"/>
    </row>
    <row r="49" spans="1:9" s="347" customFormat="1" x14ac:dyDescent="0.2">
      <c r="A49" s="379"/>
      <c r="B49" s="379"/>
      <c r="C49" s="379"/>
      <c r="D49" s="379"/>
      <c r="E49" s="379"/>
      <c r="F49" s="379"/>
      <c r="G49" s="379"/>
      <c r="H49" s="379"/>
      <c r="I49" s="379"/>
    </row>
    <row r="50" spans="1:9" s="347" customFormat="1" x14ac:dyDescent="0.2">
      <c r="A50" s="379"/>
      <c r="B50" s="379"/>
      <c r="C50" s="379"/>
      <c r="D50" s="379"/>
      <c r="E50" s="379"/>
      <c r="F50" s="379"/>
      <c r="G50" s="379"/>
      <c r="H50" s="379"/>
      <c r="I50" s="379"/>
    </row>
    <row r="51" spans="1:9" s="347" customFormat="1" x14ac:dyDescent="0.2">
      <c r="A51" s="379"/>
      <c r="B51" s="379"/>
      <c r="C51" s="379"/>
      <c r="D51" s="379"/>
      <c r="E51" s="379"/>
      <c r="F51" s="379"/>
      <c r="G51" s="379"/>
      <c r="H51" s="379"/>
      <c r="I51" s="379"/>
    </row>
    <row r="52" spans="1:9" s="347" customFormat="1" x14ac:dyDescent="0.2">
      <c r="A52" s="379"/>
      <c r="B52" s="379"/>
      <c r="C52" s="379"/>
      <c r="D52" s="379"/>
      <c r="E52" s="379"/>
      <c r="F52" s="379"/>
      <c r="G52" s="379"/>
      <c r="H52" s="379"/>
      <c r="I52" s="379"/>
    </row>
    <row r="53" spans="1:9" s="347" customFormat="1" x14ac:dyDescent="0.2">
      <c r="A53" s="379"/>
      <c r="B53" s="379"/>
      <c r="C53" s="379"/>
      <c r="D53" s="379"/>
      <c r="E53" s="379"/>
      <c r="F53" s="379"/>
      <c r="G53" s="379"/>
      <c r="H53" s="379"/>
      <c r="I53" s="379"/>
    </row>
    <row r="54" spans="1:9" s="347" customFormat="1" x14ac:dyDescent="0.2">
      <c r="A54" s="379"/>
      <c r="B54" s="379"/>
      <c r="C54" s="379"/>
      <c r="D54" s="379"/>
      <c r="E54" s="379"/>
      <c r="F54" s="379"/>
      <c r="G54" s="379"/>
      <c r="H54" s="379"/>
      <c r="I54" s="379"/>
    </row>
    <row r="55" spans="1:9" s="347" customFormat="1" x14ac:dyDescent="0.2">
      <c r="A55" s="379"/>
      <c r="B55" s="379"/>
      <c r="C55" s="379"/>
      <c r="D55" s="379"/>
      <c r="E55" s="379"/>
      <c r="F55" s="379"/>
      <c r="G55" s="379"/>
      <c r="H55" s="379"/>
      <c r="I55" s="379"/>
    </row>
    <row r="56" spans="1:9" s="347" customFormat="1" x14ac:dyDescent="0.2">
      <c r="A56" s="379"/>
      <c r="B56" s="379"/>
      <c r="C56" s="379"/>
      <c r="D56" s="379"/>
      <c r="E56" s="379"/>
      <c r="F56" s="379"/>
      <c r="G56" s="379"/>
      <c r="H56" s="379"/>
      <c r="I56" s="379"/>
    </row>
    <row r="57" spans="1:9" s="347" customFormat="1" x14ac:dyDescent="0.2">
      <c r="A57" s="379"/>
      <c r="B57" s="379"/>
      <c r="C57" s="379"/>
      <c r="D57" s="379"/>
      <c r="E57" s="379"/>
      <c r="F57" s="379"/>
      <c r="G57" s="379"/>
      <c r="H57" s="379"/>
      <c r="I57" s="379"/>
    </row>
    <row r="58" spans="1:9" s="347" customFormat="1" x14ac:dyDescent="0.2">
      <c r="A58" s="379"/>
      <c r="B58" s="379"/>
      <c r="C58" s="379"/>
      <c r="D58" s="379"/>
      <c r="E58" s="379"/>
      <c r="F58" s="379"/>
      <c r="G58" s="379"/>
      <c r="H58" s="379"/>
      <c r="I58" s="379"/>
    </row>
    <row r="59" spans="1:9" s="347" customFormat="1" x14ac:dyDescent="0.2">
      <c r="A59" s="379"/>
      <c r="B59" s="379"/>
      <c r="C59" s="379"/>
      <c r="D59" s="379"/>
      <c r="E59" s="379"/>
      <c r="F59" s="379"/>
      <c r="G59" s="379"/>
      <c r="H59" s="379"/>
      <c r="I59" s="379"/>
    </row>
    <row r="60" spans="1:9" s="347" customFormat="1" x14ac:dyDescent="0.2">
      <c r="A60" s="379"/>
      <c r="B60" s="379"/>
      <c r="C60" s="379"/>
      <c r="D60" s="379"/>
      <c r="E60" s="379"/>
      <c r="F60" s="379"/>
      <c r="G60" s="379"/>
      <c r="H60" s="379"/>
      <c r="I60" s="379"/>
    </row>
    <row r="61" spans="1:9" s="347" customFormat="1" x14ac:dyDescent="0.2">
      <c r="A61" s="379"/>
      <c r="B61" s="379"/>
      <c r="C61" s="379"/>
      <c r="D61" s="379"/>
      <c r="E61" s="379"/>
      <c r="F61" s="379"/>
      <c r="G61" s="379"/>
      <c r="H61" s="379"/>
      <c r="I61" s="379"/>
    </row>
    <row r="62" spans="1:9" s="347" customFormat="1" x14ac:dyDescent="0.2">
      <c r="A62" s="379"/>
      <c r="B62" s="379"/>
      <c r="C62" s="379"/>
      <c r="D62" s="379"/>
      <c r="E62" s="379"/>
      <c r="F62" s="379"/>
      <c r="G62" s="379"/>
      <c r="H62" s="379"/>
      <c r="I62" s="379"/>
    </row>
    <row r="63" spans="1:9" s="347" customFormat="1" x14ac:dyDescent="0.2">
      <c r="A63" s="379"/>
      <c r="B63" s="379"/>
      <c r="C63" s="379"/>
      <c r="D63" s="379"/>
      <c r="E63" s="379"/>
      <c r="F63" s="379"/>
      <c r="G63" s="379"/>
      <c r="H63" s="379"/>
      <c r="I63" s="379"/>
    </row>
    <row r="64" spans="1:9" s="347" customFormat="1" x14ac:dyDescent="0.2">
      <c r="A64" s="379"/>
      <c r="B64" s="379"/>
      <c r="C64" s="379"/>
      <c r="D64" s="379"/>
      <c r="E64" s="379"/>
      <c r="F64" s="379"/>
      <c r="G64" s="379"/>
      <c r="H64" s="379"/>
      <c r="I64" s="379"/>
    </row>
    <row r="65" spans="1:9" s="347" customFormat="1" x14ac:dyDescent="0.2">
      <c r="A65" s="379"/>
      <c r="B65" s="379"/>
      <c r="C65" s="379"/>
      <c r="D65" s="379"/>
      <c r="E65" s="379"/>
      <c r="F65" s="379"/>
      <c r="G65" s="379"/>
      <c r="H65" s="379"/>
      <c r="I65" s="379"/>
    </row>
    <row r="66" spans="1:9" s="347" customFormat="1" x14ac:dyDescent="0.2">
      <c r="A66" s="379"/>
      <c r="B66" s="379"/>
      <c r="C66" s="379"/>
      <c r="D66" s="379"/>
      <c r="E66" s="379"/>
      <c r="F66" s="379"/>
      <c r="G66" s="379"/>
      <c r="H66" s="379"/>
      <c r="I66" s="379"/>
    </row>
    <row r="67" spans="1:9" s="347" customFormat="1" x14ac:dyDescent="0.2">
      <c r="A67" s="379"/>
      <c r="B67" s="379"/>
      <c r="C67" s="379"/>
      <c r="D67" s="379"/>
      <c r="E67" s="379"/>
      <c r="F67" s="379"/>
      <c r="G67" s="379"/>
      <c r="H67" s="379"/>
      <c r="I67" s="379"/>
    </row>
    <row r="68" spans="1:9" s="347" customFormat="1" x14ac:dyDescent="0.2">
      <c r="A68" s="379"/>
      <c r="B68" s="379"/>
      <c r="C68" s="379"/>
      <c r="D68" s="379"/>
      <c r="E68" s="379"/>
      <c r="F68" s="379"/>
      <c r="G68" s="379"/>
      <c r="H68" s="379"/>
      <c r="I68" s="379"/>
    </row>
    <row r="69" spans="1:9" s="347" customFormat="1" x14ac:dyDescent="0.2">
      <c r="A69" s="379"/>
      <c r="B69" s="379"/>
      <c r="C69" s="379"/>
      <c r="D69" s="379"/>
      <c r="E69" s="379"/>
      <c r="F69" s="379"/>
      <c r="G69" s="379"/>
      <c r="H69" s="379"/>
      <c r="I69" s="379"/>
    </row>
    <row r="70" spans="1:9" s="347" customFormat="1" x14ac:dyDescent="0.2">
      <c r="A70" s="379"/>
      <c r="B70" s="379"/>
      <c r="C70" s="379"/>
      <c r="D70" s="379"/>
      <c r="E70" s="379"/>
      <c r="F70" s="379"/>
      <c r="G70" s="379"/>
      <c r="H70" s="379"/>
      <c r="I70" s="379"/>
    </row>
    <row r="71" spans="1:9" s="347" customFormat="1" x14ac:dyDescent="0.2">
      <c r="A71" s="379"/>
      <c r="B71" s="379"/>
      <c r="C71" s="379"/>
      <c r="D71" s="379"/>
      <c r="E71" s="379"/>
      <c r="F71" s="379"/>
      <c r="G71" s="379"/>
      <c r="H71" s="379"/>
      <c r="I71" s="379"/>
    </row>
    <row r="72" spans="1:9" s="347" customFormat="1" x14ac:dyDescent="0.2">
      <c r="A72" s="379"/>
      <c r="B72" s="379"/>
      <c r="C72" s="379"/>
      <c r="D72" s="379"/>
      <c r="E72" s="379"/>
      <c r="F72" s="379"/>
      <c r="G72" s="379"/>
      <c r="H72" s="379"/>
      <c r="I72" s="379"/>
    </row>
    <row r="73" spans="1:9" s="347" customFormat="1" x14ac:dyDescent="0.2">
      <c r="A73" s="379"/>
      <c r="B73" s="379"/>
      <c r="C73" s="379"/>
      <c r="D73" s="379"/>
      <c r="E73" s="379"/>
      <c r="F73" s="379"/>
      <c r="G73" s="379"/>
      <c r="H73" s="379"/>
      <c r="I73" s="379"/>
    </row>
    <row r="74" spans="1:9" s="347" customFormat="1" x14ac:dyDescent="0.2">
      <c r="A74" s="379"/>
      <c r="B74" s="379"/>
      <c r="C74" s="379"/>
      <c r="D74" s="379"/>
      <c r="E74" s="379"/>
      <c r="F74" s="379"/>
      <c r="G74" s="379"/>
      <c r="H74" s="379"/>
      <c r="I74" s="379"/>
    </row>
    <row r="75" spans="1:9" s="347" customFormat="1" x14ac:dyDescent="0.2">
      <c r="A75" s="379"/>
      <c r="B75" s="379"/>
      <c r="C75" s="379"/>
      <c r="D75" s="379"/>
      <c r="E75" s="379"/>
      <c r="F75" s="379"/>
      <c r="G75" s="379"/>
      <c r="H75" s="379"/>
      <c r="I75" s="379"/>
    </row>
    <row r="76" spans="1:9" s="347" customFormat="1" x14ac:dyDescent="0.2">
      <c r="A76" s="379"/>
      <c r="B76" s="379"/>
      <c r="C76" s="379"/>
      <c r="D76" s="379"/>
      <c r="E76" s="379"/>
      <c r="F76" s="379"/>
      <c r="G76" s="379"/>
      <c r="H76" s="379"/>
      <c r="I76" s="379"/>
    </row>
    <row r="77" spans="1:9" s="347" customFormat="1" x14ac:dyDescent="0.2">
      <c r="A77" s="379"/>
      <c r="B77" s="379"/>
      <c r="C77" s="379"/>
      <c r="D77" s="379"/>
      <c r="E77" s="379"/>
      <c r="F77" s="379"/>
      <c r="G77" s="379"/>
      <c r="H77" s="379"/>
      <c r="I77" s="379"/>
    </row>
    <row r="78" spans="1:9" s="347" customFormat="1" x14ac:dyDescent="0.2">
      <c r="A78" s="379"/>
      <c r="B78" s="379"/>
      <c r="C78" s="379"/>
      <c r="D78" s="379"/>
      <c r="E78" s="379"/>
      <c r="F78" s="379"/>
      <c r="G78" s="379"/>
      <c r="H78" s="379"/>
      <c r="I78" s="379"/>
    </row>
    <row r="79" spans="1:9" s="347" customFormat="1" x14ac:dyDescent="0.2">
      <c r="A79" s="379"/>
      <c r="B79" s="379"/>
      <c r="C79" s="379"/>
      <c r="D79" s="379"/>
      <c r="E79" s="379"/>
      <c r="F79" s="379"/>
      <c r="G79" s="379"/>
      <c r="H79" s="379"/>
      <c r="I79" s="379"/>
    </row>
    <row r="80" spans="1:9" s="347" customFormat="1" x14ac:dyDescent="0.2">
      <c r="A80" s="379"/>
      <c r="B80" s="379"/>
      <c r="C80" s="379"/>
      <c r="D80" s="379"/>
      <c r="E80" s="379"/>
      <c r="F80" s="379"/>
      <c r="G80" s="379"/>
      <c r="H80" s="379"/>
      <c r="I80" s="379"/>
    </row>
    <row r="81" spans="1:9" s="347" customFormat="1" x14ac:dyDescent="0.2">
      <c r="A81" s="379"/>
      <c r="B81" s="379"/>
      <c r="C81" s="379"/>
      <c r="D81" s="379"/>
      <c r="E81" s="379"/>
      <c r="F81" s="379"/>
      <c r="G81" s="379"/>
      <c r="H81" s="379"/>
      <c r="I81" s="379"/>
    </row>
    <row r="82" spans="1:9" s="347" customFormat="1" x14ac:dyDescent="0.2">
      <c r="A82" s="379"/>
      <c r="B82" s="379"/>
      <c r="C82" s="379"/>
      <c r="D82" s="379"/>
      <c r="E82" s="379"/>
      <c r="F82" s="379"/>
      <c r="G82" s="379"/>
      <c r="H82" s="379"/>
      <c r="I82" s="379"/>
    </row>
    <row r="83" spans="1:9" s="347" customFormat="1" x14ac:dyDescent="0.2">
      <c r="A83" s="379"/>
      <c r="B83" s="379"/>
      <c r="C83" s="379"/>
      <c r="D83" s="379"/>
      <c r="E83" s="379"/>
      <c r="F83" s="379"/>
      <c r="G83" s="379"/>
      <c r="H83" s="379"/>
      <c r="I83" s="379"/>
    </row>
    <row r="84" spans="1:9" s="347" customFormat="1" x14ac:dyDescent="0.2">
      <c r="A84" s="379"/>
      <c r="B84" s="379"/>
      <c r="C84" s="379"/>
      <c r="D84" s="379"/>
      <c r="E84" s="379"/>
      <c r="F84" s="379"/>
      <c r="G84" s="379"/>
      <c r="H84" s="379"/>
      <c r="I84" s="379"/>
    </row>
    <row r="85" spans="1:9" s="347" customFormat="1" x14ac:dyDescent="0.2">
      <c r="A85" s="379"/>
      <c r="B85" s="379"/>
      <c r="C85" s="379"/>
      <c r="D85" s="379"/>
      <c r="E85" s="379"/>
      <c r="F85" s="379"/>
      <c r="G85" s="379"/>
      <c r="H85" s="379"/>
      <c r="I85" s="379"/>
    </row>
    <row r="86" spans="1:9" s="347" customFormat="1" x14ac:dyDescent="0.2">
      <c r="A86" s="379"/>
      <c r="B86" s="379"/>
      <c r="C86" s="379"/>
      <c r="D86" s="379"/>
      <c r="E86" s="379"/>
      <c r="F86" s="379"/>
      <c r="G86" s="379"/>
      <c r="H86" s="379"/>
      <c r="I86" s="379"/>
    </row>
    <row r="87" spans="1:9" s="347" customFormat="1" x14ac:dyDescent="0.2">
      <c r="A87" s="379"/>
      <c r="B87" s="379"/>
      <c r="C87" s="379"/>
      <c r="D87" s="379"/>
      <c r="E87" s="379"/>
      <c r="F87" s="379"/>
      <c r="G87" s="379"/>
      <c r="H87" s="379"/>
      <c r="I87" s="379"/>
    </row>
    <row r="88" spans="1:9" s="347" customFormat="1" x14ac:dyDescent="0.2">
      <c r="A88" s="379"/>
      <c r="B88" s="379"/>
      <c r="C88" s="379"/>
      <c r="D88" s="379"/>
      <c r="E88" s="379"/>
      <c r="F88" s="379"/>
      <c r="G88" s="379"/>
      <c r="H88" s="379"/>
      <c r="I88" s="379"/>
    </row>
    <row r="89" spans="1:9" s="347" customFormat="1" x14ac:dyDescent="0.2">
      <c r="A89" s="379"/>
      <c r="B89" s="379"/>
      <c r="C89" s="379"/>
      <c r="D89" s="379"/>
      <c r="E89" s="379"/>
      <c r="F89" s="379"/>
      <c r="G89" s="379"/>
      <c r="H89" s="379"/>
      <c r="I89" s="379"/>
    </row>
    <row r="90" spans="1:9" s="347" customFormat="1" x14ac:dyDescent="0.2">
      <c r="A90" s="379"/>
      <c r="B90" s="379"/>
      <c r="C90" s="379"/>
      <c r="D90" s="379"/>
      <c r="E90" s="379"/>
      <c r="F90" s="379"/>
      <c r="G90" s="379"/>
      <c r="H90" s="379"/>
      <c r="I90" s="379"/>
    </row>
    <row r="91" spans="1:9" s="347" customFormat="1" x14ac:dyDescent="0.2">
      <c r="A91" s="379"/>
      <c r="B91" s="379"/>
      <c r="C91" s="379"/>
      <c r="D91" s="379"/>
      <c r="E91" s="379"/>
      <c r="F91" s="379"/>
      <c r="G91" s="379"/>
      <c r="H91" s="379"/>
      <c r="I91" s="379"/>
    </row>
    <row r="92" spans="1:9" s="347" customFormat="1" x14ac:dyDescent="0.2">
      <c r="A92" s="379"/>
      <c r="B92" s="379"/>
      <c r="C92" s="379"/>
      <c r="D92" s="379"/>
      <c r="E92" s="379"/>
      <c r="F92" s="379"/>
      <c r="G92" s="379"/>
      <c r="H92" s="379"/>
      <c r="I92" s="379"/>
    </row>
    <row r="93" spans="1:9" s="347" customFormat="1" x14ac:dyDescent="0.2">
      <c r="A93" s="379"/>
      <c r="B93" s="379"/>
      <c r="C93" s="379"/>
      <c r="D93" s="379"/>
      <c r="E93" s="379"/>
      <c r="F93" s="379"/>
      <c r="G93" s="379"/>
      <c r="H93" s="379"/>
      <c r="I93" s="379"/>
    </row>
    <row r="94" spans="1:9" s="347" customFormat="1" x14ac:dyDescent="0.2">
      <c r="A94" s="379"/>
      <c r="B94" s="379"/>
      <c r="C94" s="379"/>
      <c r="D94" s="379"/>
      <c r="E94" s="379"/>
      <c r="F94" s="379"/>
      <c r="G94" s="379"/>
      <c r="H94" s="379"/>
      <c r="I94" s="379"/>
    </row>
    <row r="95" spans="1:9" s="347" customFormat="1" x14ac:dyDescent="0.2">
      <c r="A95" s="379"/>
      <c r="B95" s="379"/>
      <c r="C95" s="379"/>
      <c r="D95" s="379"/>
      <c r="E95" s="379"/>
      <c r="F95" s="379"/>
      <c r="G95" s="379"/>
      <c r="H95" s="379"/>
      <c r="I95" s="379"/>
    </row>
    <row r="96" spans="1:9" s="347" customFormat="1" x14ac:dyDescent="0.2">
      <c r="A96" s="379"/>
      <c r="B96" s="379"/>
      <c r="C96" s="379"/>
      <c r="D96" s="379"/>
      <c r="E96" s="379"/>
      <c r="F96" s="379"/>
      <c r="G96" s="379"/>
      <c r="H96" s="379"/>
      <c r="I96" s="379"/>
    </row>
    <row r="97" spans="1:9" s="347" customFormat="1" x14ac:dyDescent="0.2">
      <c r="A97" s="379"/>
      <c r="B97" s="379"/>
      <c r="C97" s="379"/>
      <c r="D97" s="379"/>
      <c r="E97" s="379"/>
      <c r="F97" s="379"/>
      <c r="G97" s="379"/>
      <c r="H97" s="379"/>
      <c r="I97" s="379"/>
    </row>
    <row r="98" spans="1:9" s="347" customFormat="1" x14ac:dyDescent="0.2">
      <c r="A98" s="379"/>
      <c r="B98" s="379"/>
      <c r="C98" s="379"/>
      <c r="D98" s="379"/>
      <c r="E98" s="379"/>
      <c r="F98" s="379"/>
      <c r="G98" s="379"/>
      <c r="H98" s="379"/>
      <c r="I98" s="379"/>
    </row>
    <row r="99" spans="1:9" s="347" customFormat="1" x14ac:dyDescent="0.2">
      <c r="A99" s="379"/>
      <c r="B99" s="379"/>
      <c r="C99" s="379"/>
      <c r="D99" s="379"/>
      <c r="E99" s="379"/>
      <c r="F99" s="379"/>
      <c r="G99" s="379"/>
      <c r="H99" s="379"/>
      <c r="I99" s="379"/>
    </row>
    <row r="100" spans="1:9" s="347" customFormat="1" x14ac:dyDescent="0.2">
      <c r="A100" s="379"/>
      <c r="B100" s="379"/>
      <c r="C100" s="379"/>
      <c r="D100" s="379"/>
      <c r="E100" s="379"/>
      <c r="F100" s="379"/>
      <c r="G100" s="379"/>
      <c r="H100" s="379"/>
      <c r="I100" s="379"/>
    </row>
    <row r="101" spans="1:9" s="347" customFormat="1" x14ac:dyDescent="0.2">
      <c r="A101" s="379"/>
      <c r="B101" s="379"/>
      <c r="C101" s="379"/>
      <c r="D101" s="379"/>
      <c r="E101" s="379"/>
      <c r="F101" s="379"/>
      <c r="G101" s="379"/>
      <c r="H101" s="379"/>
      <c r="I101" s="379"/>
    </row>
    <row r="102" spans="1:9" s="347" customFormat="1" x14ac:dyDescent="0.2">
      <c r="A102" s="379"/>
      <c r="B102" s="379"/>
      <c r="C102" s="379"/>
      <c r="D102" s="379"/>
      <c r="E102" s="379"/>
      <c r="F102" s="379"/>
      <c r="G102" s="379"/>
      <c r="H102" s="379"/>
      <c r="I102" s="379"/>
    </row>
    <row r="103" spans="1:9" s="347" customFormat="1" x14ac:dyDescent="0.2">
      <c r="A103" s="379"/>
      <c r="B103" s="379"/>
      <c r="C103" s="379"/>
      <c r="D103" s="379"/>
      <c r="E103" s="379"/>
      <c r="F103" s="379"/>
      <c r="G103" s="379"/>
      <c r="H103" s="379"/>
      <c r="I103" s="379"/>
    </row>
    <row r="104" spans="1:9" s="347" customFormat="1" x14ac:dyDescent="0.2">
      <c r="A104" s="379"/>
      <c r="B104" s="379"/>
      <c r="C104" s="379"/>
      <c r="D104" s="379"/>
      <c r="E104" s="379"/>
      <c r="F104" s="379"/>
      <c r="G104" s="379"/>
      <c r="H104" s="379"/>
      <c r="I104" s="379"/>
    </row>
    <row r="105" spans="1:9" s="347" customFormat="1" x14ac:dyDescent="0.2">
      <c r="A105" s="379"/>
      <c r="B105" s="379"/>
      <c r="C105" s="379"/>
      <c r="D105" s="379"/>
      <c r="E105" s="379"/>
      <c r="F105" s="379"/>
      <c r="G105" s="379"/>
      <c r="H105" s="379"/>
      <c r="I105" s="379"/>
    </row>
    <row r="106" spans="1:9" s="347" customFormat="1" x14ac:dyDescent="0.2">
      <c r="A106" s="379"/>
      <c r="B106" s="379"/>
      <c r="C106" s="379"/>
      <c r="D106" s="379"/>
      <c r="E106" s="379"/>
      <c r="F106" s="379"/>
      <c r="G106" s="379"/>
      <c r="H106" s="379"/>
      <c r="I106" s="379"/>
    </row>
    <row r="107" spans="1:9" s="347" customFormat="1" x14ac:dyDescent="0.2">
      <c r="A107" s="379"/>
      <c r="B107" s="379"/>
      <c r="C107" s="379"/>
      <c r="D107" s="379"/>
      <c r="E107" s="379"/>
      <c r="F107" s="379"/>
      <c r="G107" s="379"/>
      <c r="H107" s="379"/>
      <c r="I107" s="379"/>
    </row>
    <row r="108" spans="1:9" s="347" customFormat="1" x14ac:dyDescent="0.2">
      <c r="A108" s="379"/>
      <c r="B108" s="379"/>
      <c r="C108" s="379"/>
      <c r="D108" s="379"/>
      <c r="E108" s="379"/>
      <c r="F108" s="379"/>
      <c r="G108" s="379"/>
      <c r="H108" s="379"/>
      <c r="I108" s="379"/>
    </row>
    <row r="109" spans="1:9" s="347" customFormat="1" x14ac:dyDescent="0.2">
      <c r="A109" s="379"/>
      <c r="B109" s="379"/>
      <c r="C109" s="379"/>
      <c r="D109" s="379"/>
      <c r="E109" s="379"/>
      <c r="F109" s="379"/>
      <c r="G109" s="379"/>
      <c r="H109" s="379"/>
      <c r="I109" s="379"/>
    </row>
    <row r="110" spans="1:9" s="347" customFormat="1" x14ac:dyDescent="0.2">
      <c r="A110" s="379"/>
      <c r="B110" s="379"/>
      <c r="C110" s="379"/>
      <c r="D110" s="379"/>
      <c r="E110" s="379"/>
      <c r="F110" s="379"/>
      <c r="G110" s="379"/>
      <c r="H110" s="379"/>
      <c r="I110" s="379"/>
    </row>
    <row r="111" spans="1:9" s="347" customFormat="1" x14ac:dyDescent="0.2">
      <c r="A111" s="379"/>
      <c r="B111" s="379"/>
      <c r="C111" s="379"/>
      <c r="D111" s="379"/>
      <c r="E111" s="379"/>
      <c r="F111" s="379"/>
      <c r="G111" s="379"/>
      <c r="H111" s="379"/>
      <c r="I111" s="379"/>
    </row>
    <row r="112" spans="1:9" s="347" customFormat="1" x14ac:dyDescent="0.2">
      <c r="A112" s="379"/>
      <c r="B112" s="379"/>
      <c r="C112" s="379"/>
      <c r="D112" s="379"/>
      <c r="E112" s="379"/>
      <c r="F112" s="379"/>
      <c r="G112" s="379"/>
      <c r="H112" s="379"/>
      <c r="I112" s="379"/>
    </row>
    <row r="113" spans="1:9" s="347" customFormat="1" x14ac:dyDescent="0.2">
      <c r="A113" s="379"/>
      <c r="B113" s="379"/>
      <c r="C113" s="379"/>
      <c r="D113" s="379"/>
      <c r="E113" s="379"/>
      <c r="F113" s="379"/>
      <c r="G113" s="379"/>
      <c r="H113" s="379"/>
      <c r="I113" s="379"/>
    </row>
    <row r="114" spans="1:9" s="347" customFormat="1" x14ac:dyDescent="0.2">
      <c r="A114" s="379"/>
      <c r="B114" s="379"/>
      <c r="C114" s="379"/>
      <c r="D114" s="379"/>
      <c r="E114" s="379"/>
      <c r="F114" s="379"/>
      <c r="G114" s="379"/>
      <c r="H114" s="379"/>
      <c r="I114" s="379"/>
    </row>
    <row r="115" spans="1:9" s="347" customFormat="1" x14ac:dyDescent="0.2">
      <c r="A115" s="379"/>
      <c r="B115" s="379"/>
      <c r="C115" s="379"/>
      <c r="D115" s="379"/>
      <c r="E115" s="379"/>
      <c r="F115" s="379"/>
      <c r="G115" s="379"/>
      <c r="H115" s="379"/>
      <c r="I115" s="379"/>
    </row>
    <row r="116" spans="1:9" s="347" customFormat="1" x14ac:dyDescent="0.2">
      <c r="A116" s="379"/>
      <c r="B116" s="379"/>
      <c r="C116" s="379"/>
      <c r="D116" s="379"/>
      <c r="E116" s="379"/>
      <c r="F116" s="379"/>
      <c r="G116" s="379"/>
      <c r="H116" s="379"/>
      <c r="I116" s="379"/>
    </row>
    <row r="117" spans="1:9" s="347" customFormat="1" x14ac:dyDescent="0.2">
      <c r="A117" s="379"/>
      <c r="B117" s="379"/>
      <c r="C117" s="379"/>
      <c r="D117" s="379"/>
      <c r="E117" s="379"/>
      <c r="F117" s="379"/>
      <c r="G117" s="379"/>
      <c r="H117" s="379"/>
      <c r="I117" s="379"/>
    </row>
    <row r="118" spans="1:9" s="347" customFormat="1" x14ac:dyDescent="0.2">
      <c r="A118" s="379"/>
      <c r="B118" s="379"/>
      <c r="C118" s="379"/>
      <c r="D118" s="379"/>
      <c r="E118" s="379"/>
      <c r="F118" s="379"/>
      <c r="G118" s="379"/>
      <c r="H118" s="379"/>
      <c r="I118" s="379"/>
    </row>
    <row r="119" spans="1:9" s="347" customFormat="1" x14ac:dyDescent="0.2">
      <c r="A119" s="379"/>
      <c r="B119" s="379"/>
      <c r="C119" s="379"/>
      <c r="D119" s="379"/>
      <c r="E119" s="379"/>
      <c r="F119" s="379"/>
      <c r="G119" s="379"/>
      <c r="H119" s="379"/>
      <c r="I119" s="379"/>
    </row>
    <row r="120" spans="1:9" s="347" customFormat="1" x14ac:dyDescent="0.2">
      <c r="A120" s="379"/>
      <c r="B120" s="379"/>
      <c r="C120" s="379"/>
      <c r="D120" s="379"/>
      <c r="E120" s="379"/>
      <c r="F120" s="379"/>
      <c r="G120" s="379"/>
      <c r="H120" s="379"/>
      <c r="I120" s="379"/>
    </row>
    <row r="121" spans="1:9" s="347" customFormat="1" x14ac:dyDescent="0.2">
      <c r="A121" s="379"/>
      <c r="B121" s="379"/>
      <c r="C121" s="379"/>
      <c r="D121" s="379"/>
      <c r="E121" s="379"/>
      <c r="F121" s="379"/>
      <c r="G121" s="379"/>
      <c r="H121" s="379"/>
      <c r="I121" s="379"/>
    </row>
    <row r="122" spans="1:9" s="347" customFormat="1" x14ac:dyDescent="0.2">
      <c r="A122" s="379"/>
      <c r="B122" s="379"/>
      <c r="C122" s="379"/>
      <c r="D122" s="379"/>
      <c r="E122" s="379"/>
      <c r="F122" s="379"/>
      <c r="G122" s="379"/>
      <c r="H122" s="379"/>
      <c r="I122" s="379"/>
    </row>
    <row r="123" spans="1:9" s="347" customFormat="1" x14ac:dyDescent="0.2">
      <c r="A123" s="379"/>
      <c r="B123" s="379"/>
      <c r="C123" s="379"/>
      <c r="D123" s="379"/>
      <c r="E123" s="379"/>
      <c r="F123" s="379"/>
      <c r="G123" s="379"/>
      <c r="H123" s="379"/>
      <c r="I123" s="379"/>
    </row>
    <row r="124" spans="1:9" s="347" customFormat="1" x14ac:dyDescent="0.2">
      <c r="A124" s="379"/>
      <c r="B124" s="379"/>
      <c r="C124" s="379"/>
      <c r="D124" s="379"/>
      <c r="E124" s="379"/>
      <c r="F124" s="379"/>
      <c r="G124" s="379"/>
      <c r="H124" s="379"/>
      <c r="I124" s="379"/>
    </row>
    <row r="125" spans="1:9" s="347" customFormat="1" x14ac:dyDescent="0.2">
      <c r="A125" s="379"/>
      <c r="B125" s="379"/>
      <c r="C125" s="379"/>
      <c r="D125" s="379"/>
      <c r="E125" s="379"/>
      <c r="F125" s="379"/>
      <c r="G125" s="379"/>
      <c r="H125" s="379"/>
      <c r="I125" s="379"/>
    </row>
    <row r="126" spans="1:9" s="347" customFormat="1" x14ac:dyDescent="0.2">
      <c r="A126" s="379"/>
      <c r="B126" s="379"/>
      <c r="C126" s="379"/>
      <c r="D126" s="379"/>
      <c r="E126" s="379"/>
      <c r="F126" s="379"/>
      <c r="G126" s="379"/>
      <c r="H126" s="379"/>
      <c r="I126" s="379"/>
    </row>
    <row r="127" spans="1:9" s="347" customFormat="1" x14ac:dyDescent="0.2">
      <c r="A127" s="379"/>
      <c r="B127" s="379"/>
      <c r="C127" s="379"/>
      <c r="D127" s="379"/>
      <c r="E127" s="379"/>
      <c r="F127" s="379"/>
      <c r="G127" s="379"/>
      <c r="H127" s="379"/>
      <c r="I127" s="379"/>
    </row>
    <row r="128" spans="1:9" s="347" customFormat="1" x14ac:dyDescent="0.2">
      <c r="A128" s="379"/>
      <c r="B128" s="379"/>
      <c r="C128" s="379"/>
      <c r="D128" s="379"/>
      <c r="E128" s="379"/>
      <c r="F128" s="379"/>
      <c r="G128" s="379"/>
      <c r="H128" s="379"/>
      <c r="I128" s="379"/>
    </row>
    <row r="129" spans="1:9" s="347" customFormat="1" x14ac:dyDescent="0.2">
      <c r="A129" s="379"/>
      <c r="B129" s="379"/>
      <c r="C129" s="379"/>
      <c r="D129" s="379"/>
      <c r="E129" s="379"/>
      <c r="F129" s="379"/>
      <c r="G129" s="379"/>
      <c r="H129" s="379"/>
      <c r="I129" s="379"/>
    </row>
    <row r="130" spans="1:9" s="347" customFormat="1" x14ac:dyDescent="0.2">
      <c r="A130" s="379"/>
      <c r="B130" s="379"/>
      <c r="C130" s="379"/>
      <c r="D130" s="379"/>
      <c r="E130" s="379"/>
      <c r="F130" s="379"/>
      <c r="G130" s="379"/>
      <c r="H130" s="379"/>
      <c r="I130" s="379"/>
    </row>
    <row r="131" spans="1:9" s="347" customFormat="1" x14ac:dyDescent="0.2">
      <c r="A131" s="379"/>
      <c r="B131" s="379"/>
      <c r="C131" s="379"/>
      <c r="D131" s="379"/>
      <c r="E131" s="379"/>
      <c r="F131" s="379"/>
      <c r="G131" s="379"/>
      <c r="H131" s="379"/>
      <c r="I131" s="379"/>
    </row>
    <row r="132" spans="1:9" s="347" customFormat="1" x14ac:dyDescent="0.2">
      <c r="A132" s="379"/>
      <c r="B132" s="379"/>
      <c r="C132" s="379"/>
      <c r="D132" s="379"/>
      <c r="E132" s="379"/>
      <c r="F132" s="379"/>
      <c r="G132" s="379"/>
      <c r="H132" s="379"/>
      <c r="I132" s="379"/>
    </row>
    <row r="133" spans="1:9" s="347" customFormat="1" x14ac:dyDescent="0.2">
      <c r="A133" s="379"/>
      <c r="B133" s="379"/>
      <c r="C133" s="379"/>
      <c r="D133" s="379"/>
      <c r="E133" s="379"/>
      <c r="F133" s="379"/>
      <c r="G133" s="379"/>
      <c r="H133" s="379"/>
      <c r="I133" s="379"/>
    </row>
    <row r="134" spans="1:9" s="347" customFormat="1" x14ac:dyDescent="0.2">
      <c r="A134" s="379"/>
      <c r="B134" s="379"/>
      <c r="C134" s="379"/>
      <c r="D134" s="379"/>
      <c r="E134" s="379"/>
      <c r="F134" s="379"/>
      <c r="G134" s="379"/>
      <c r="H134" s="379"/>
      <c r="I134" s="379"/>
    </row>
    <row r="135" spans="1:9" s="347" customFormat="1" x14ac:dyDescent="0.2">
      <c r="A135" s="379"/>
      <c r="B135" s="379"/>
      <c r="C135" s="379"/>
      <c r="D135" s="379"/>
      <c r="E135" s="379"/>
      <c r="F135" s="379"/>
      <c r="G135" s="379"/>
      <c r="H135" s="379"/>
      <c r="I135" s="379"/>
    </row>
    <row r="136" spans="1:9" s="347" customFormat="1" x14ac:dyDescent="0.2">
      <c r="A136" s="379"/>
      <c r="B136" s="379"/>
      <c r="C136" s="379"/>
      <c r="D136" s="379"/>
      <c r="E136" s="379"/>
      <c r="F136" s="379"/>
      <c r="G136" s="379"/>
      <c r="H136" s="379"/>
      <c r="I136" s="379"/>
    </row>
    <row r="137" spans="1:9" s="347" customFormat="1" x14ac:dyDescent="0.2">
      <c r="A137" s="379"/>
      <c r="B137" s="379"/>
      <c r="C137" s="379"/>
      <c r="D137" s="379"/>
      <c r="E137" s="379"/>
      <c r="F137" s="379"/>
      <c r="G137" s="379"/>
      <c r="H137" s="379"/>
      <c r="I137" s="379"/>
    </row>
    <row r="138" spans="1:9" s="347" customFormat="1" x14ac:dyDescent="0.2">
      <c r="A138" s="379"/>
      <c r="B138" s="379"/>
      <c r="C138" s="379"/>
      <c r="D138" s="379"/>
      <c r="E138" s="379"/>
      <c r="F138" s="379"/>
      <c r="G138" s="379"/>
      <c r="H138" s="379"/>
      <c r="I138" s="379"/>
    </row>
    <row r="139" spans="1:9" s="347" customFormat="1" x14ac:dyDescent="0.2">
      <c r="A139" s="379"/>
      <c r="B139" s="379"/>
      <c r="C139" s="379"/>
      <c r="D139" s="379"/>
      <c r="E139" s="379"/>
      <c r="F139" s="379"/>
      <c r="G139" s="379"/>
      <c r="H139" s="379"/>
      <c r="I139" s="379"/>
    </row>
    <row r="140" spans="1:9" s="347" customFormat="1" x14ac:dyDescent="0.2">
      <c r="A140" s="379"/>
      <c r="B140" s="379"/>
      <c r="C140" s="379"/>
      <c r="D140" s="379"/>
      <c r="E140" s="379"/>
      <c r="F140" s="379"/>
      <c r="G140" s="379"/>
      <c r="H140" s="379"/>
      <c r="I140" s="379"/>
    </row>
    <row r="141" spans="1:9" s="347" customFormat="1" x14ac:dyDescent="0.2">
      <c r="A141" s="379"/>
      <c r="B141" s="379"/>
      <c r="C141" s="379"/>
      <c r="D141" s="379"/>
      <c r="E141" s="379"/>
      <c r="F141" s="379"/>
      <c r="G141" s="379"/>
      <c r="H141" s="379"/>
      <c r="I141" s="379"/>
    </row>
    <row r="142" spans="1:9" s="347" customFormat="1" x14ac:dyDescent="0.2">
      <c r="A142" s="379"/>
      <c r="B142" s="379"/>
      <c r="C142" s="379"/>
      <c r="D142" s="379"/>
      <c r="E142" s="379"/>
      <c r="F142" s="379"/>
      <c r="G142" s="379"/>
      <c r="H142" s="379"/>
      <c r="I142" s="379"/>
    </row>
    <row r="143" spans="1:9" s="347" customFormat="1" x14ac:dyDescent="0.2">
      <c r="A143" s="379"/>
      <c r="B143" s="379"/>
      <c r="C143" s="379"/>
      <c r="D143" s="379"/>
      <c r="E143" s="379"/>
      <c r="F143" s="379"/>
      <c r="G143" s="379"/>
      <c r="H143" s="379"/>
      <c r="I143" s="379"/>
    </row>
    <row r="144" spans="1:9" s="347" customFormat="1" x14ac:dyDescent="0.2">
      <c r="A144" s="379"/>
      <c r="B144" s="379"/>
      <c r="C144" s="379"/>
      <c r="D144" s="379"/>
      <c r="E144" s="379"/>
      <c r="F144" s="379"/>
      <c r="G144" s="379"/>
      <c r="H144" s="379"/>
      <c r="I144" s="379"/>
    </row>
    <row r="145" spans="1:9" s="347" customFormat="1" x14ac:dyDescent="0.2">
      <c r="A145" s="379"/>
      <c r="B145" s="379"/>
      <c r="C145" s="379"/>
      <c r="D145" s="379"/>
      <c r="E145" s="379"/>
      <c r="F145" s="379"/>
      <c r="G145" s="379"/>
      <c r="H145" s="379"/>
      <c r="I145" s="379"/>
    </row>
    <row r="146" spans="1:9" s="347" customFormat="1" x14ac:dyDescent="0.2">
      <c r="A146" s="379"/>
      <c r="B146" s="379"/>
      <c r="C146" s="379"/>
      <c r="D146" s="379"/>
      <c r="E146" s="379"/>
      <c r="F146" s="379"/>
      <c r="G146" s="379"/>
      <c r="H146" s="379"/>
      <c r="I146" s="379"/>
    </row>
    <row r="147" spans="1:9" s="347" customFormat="1" x14ac:dyDescent="0.2">
      <c r="A147" s="379"/>
      <c r="B147" s="379"/>
      <c r="C147" s="379"/>
      <c r="D147" s="379"/>
      <c r="E147" s="379"/>
      <c r="F147" s="379"/>
      <c r="G147" s="379"/>
      <c r="H147" s="379"/>
      <c r="I147" s="379"/>
    </row>
    <row r="148" spans="1:9" s="347" customFormat="1" x14ac:dyDescent="0.2">
      <c r="A148" s="379"/>
      <c r="B148" s="379"/>
      <c r="C148" s="379"/>
      <c r="D148" s="379"/>
      <c r="E148" s="379"/>
      <c r="F148" s="379"/>
      <c r="G148" s="379"/>
      <c r="H148" s="379"/>
      <c r="I148" s="379"/>
    </row>
    <row r="149" spans="1:9" s="347" customFormat="1" x14ac:dyDescent="0.2">
      <c r="A149" s="379"/>
      <c r="B149" s="379"/>
      <c r="C149" s="379"/>
      <c r="D149" s="379"/>
      <c r="E149" s="379"/>
      <c r="F149" s="379"/>
      <c r="G149" s="379"/>
      <c r="H149" s="379"/>
      <c r="I149" s="379"/>
    </row>
    <row r="150" spans="1:9" s="347" customFormat="1" x14ac:dyDescent="0.2">
      <c r="A150" s="379"/>
      <c r="B150" s="379"/>
      <c r="C150" s="379"/>
      <c r="D150" s="379"/>
      <c r="E150" s="379"/>
      <c r="F150" s="379"/>
      <c r="G150" s="379"/>
      <c r="H150" s="379"/>
      <c r="I150" s="379"/>
    </row>
    <row r="151" spans="1:9" s="347" customFormat="1" x14ac:dyDescent="0.2">
      <c r="A151" s="379"/>
      <c r="B151" s="379"/>
      <c r="C151" s="379"/>
      <c r="D151" s="379"/>
      <c r="E151" s="379"/>
      <c r="F151" s="379"/>
      <c r="G151" s="379"/>
      <c r="H151" s="379"/>
      <c r="I151" s="379"/>
    </row>
    <row r="152" spans="1:9" s="347" customFormat="1" x14ac:dyDescent="0.2">
      <c r="A152" s="379"/>
      <c r="B152" s="379"/>
      <c r="C152" s="379"/>
      <c r="D152" s="379"/>
      <c r="E152" s="379"/>
      <c r="F152" s="379"/>
      <c r="G152" s="379"/>
      <c r="H152" s="379"/>
      <c r="I152" s="379"/>
    </row>
    <row r="153" spans="1:9" s="347" customFormat="1" x14ac:dyDescent="0.2">
      <c r="A153" s="379"/>
      <c r="B153" s="379"/>
      <c r="C153" s="379"/>
      <c r="D153" s="379"/>
      <c r="E153" s="379"/>
      <c r="F153" s="379"/>
      <c r="G153" s="379"/>
      <c r="H153" s="379"/>
      <c r="I153" s="379"/>
    </row>
    <row r="154" spans="1:9" s="347" customFormat="1" x14ac:dyDescent="0.2">
      <c r="A154" s="379"/>
      <c r="B154" s="379"/>
      <c r="C154" s="379"/>
      <c r="D154" s="379"/>
      <c r="E154" s="379"/>
      <c r="F154" s="379"/>
      <c r="G154" s="379"/>
      <c r="H154" s="379"/>
      <c r="I154" s="379"/>
    </row>
    <row r="155" spans="1:9" s="347" customFormat="1" x14ac:dyDescent="0.2">
      <c r="A155" s="379"/>
      <c r="B155" s="379"/>
      <c r="C155" s="379"/>
      <c r="D155" s="379"/>
      <c r="E155" s="379"/>
      <c r="F155" s="379"/>
      <c r="G155" s="379"/>
      <c r="H155" s="379"/>
      <c r="I155" s="379"/>
    </row>
    <row r="156" spans="1:9" s="347" customFormat="1" x14ac:dyDescent="0.2">
      <c r="A156" s="379"/>
      <c r="B156" s="379"/>
      <c r="C156" s="379"/>
      <c r="D156" s="379"/>
      <c r="E156" s="379"/>
      <c r="F156" s="379"/>
      <c r="G156" s="379"/>
      <c r="H156" s="379"/>
      <c r="I156" s="379"/>
    </row>
    <row r="157" spans="1:9" s="347" customFormat="1" x14ac:dyDescent="0.2">
      <c r="A157" s="379"/>
      <c r="B157" s="379"/>
      <c r="C157" s="379"/>
      <c r="D157" s="379"/>
      <c r="E157" s="379"/>
      <c r="F157" s="379"/>
      <c r="G157" s="379"/>
      <c r="H157" s="379"/>
      <c r="I157" s="379"/>
    </row>
    <row r="158" spans="1:9" s="347" customFormat="1" x14ac:dyDescent="0.2">
      <c r="A158" s="379"/>
      <c r="B158" s="379"/>
      <c r="C158" s="379"/>
      <c r="D158" s="379"/>
      <c r="E158" s="379"/>
      <c r="F158" s="379"/>
      <c r="G158" s="379"/>
      <c r="H158" s="379"/>
      <c r="I158" s="379"/>
    </row>
    <row r="159" spans="1:9" s="347" customFormat="1" x14ac:dyDescent="0.2">
      <c r="A159" s="379"/>
      <c r="B159" s="379"/>
      <c r="C159" s="379"/>
      <c r="D159" s="379"/>
      <c r="E159" s="379"/>
      <c r="F159" s="379"/>
      <c r="G159" s="379"/>
      <c r="H159" s="379"/>
      <c r="I159" s="379"/>
    </row>
    <row r="160" spans="1:9" s="347" customFormat="1" x14ac:dyDescent="0.2">
      <c r="A160" s="379"/>
      <c r="B160" s="379"/>
      <c r="C160" s="379"/>
      <c r="D160" s="379"/>
      <c r="E160" s="379"/>
      <c r="F160" s="379"/>
      <c r="G160" s="379"/>
      <c r="H160" s="379"/>
      <c r="I160" s="379"/>
    </row>
    <row r="161" spans="1:9" s="347" customFormat="1" x14ac:dyDescent="0.2">
      <c r="A161" s="379"/>
      <c r="B161" s="379"/>
      <c r="C161" s="379"/>
      <c r="D161" s="379"/>
      <c r="E161" s="379"/>
      <c r="F161" s="379"/>
      <c r="G161" s="379"/>
      <c r="H161" s="379"/>
      <c r="I161" s="379"/>
    </row>
    <row r="162" spans="1:9" s="347" customFormat="1" x14ac:dyDescent="0.2">
      <c r="A162" s="379"/>
      <c r="B162" s="379"/>
      <c r="C162" s="379"/>
      <c r="D162" s="379"/>
      <c r="E162" s="379"/>
      <c r="F162" s="379"/>
      <c r="G162" s="379"/>
      <c r="H162" s="379"/>
      <c r="I162" s="379"/>
    </row>
    <row r="163" spans="1:9" s="347" customFormat="1" x14ac:dyDescent="0.2">
      <c r="A163" s="379"/>
      <c r="B163" s="379"/>
      <c r="C163" s="379"/>
      <c r="D163" s="379"/>
      <c r="E163" s="379"/>
      <c r="F163" s="379"/>
      <c r="G163" s="379"/>
      <c r="H163" s="379"/>
      <c r="I163" s="379"/>
    </row>
    <row r="164" spans="1:9" s="347" customFormat="1" x14ac:dyDescent="0.2">
      <c r="A164" s="379"/>
      <c r="B164" s="379"/>
      <c r="C164" s="379"/>
      <c r="D164" s="379"/>
      <c r="E164" s="379"/>
      <c r="F164" s="379"/>
      <c r="G164" s="379"/>
      <c r="H164" s="379"/>
      <c r="I164" s="379"/>
    </row>
    <row r="165" spans="1:9" s="347" customFormat="1" x14ac:dyDescent="0.2">
      <c r="A165" s="379"/>
      <c r="B165" s="379"/>
      <c r="C165" s="379"/>
      <c r="D165" s="379"/>
      <c r="E165" s="379"/>
      <c r="F165" s="379"/>
      <c r="G165" s="379"/>
      <c r="H165" s="379"/>
      <c r="I165" s="379"/>
    </row>
    <row r="166" spans="1:9" s="347" customFormat="1" x14ac:dyDescent="0.2">
      <c r="A166" s="379"/>
      <c r="B166" s="379"/>
      <c r="C166" s="379"/>
      <c r="D166" s="379"/>
      <c r="E166" s="379"/>
      <c r="F166" s="379"/>
      <c r="G166" s="379"/>
      <c r="H166" s="379"/>
      <c r="I166" s="379"/>
    </row>
    <row r="167" spans="1:9" s="347" customFormat="1" x14ac:dyDescent="0.2">
      <c r="A167" s="379"/>
      <c r="B167" s="379"/>
      <c r="C167" s="379"/>
      <c r="D167" s="379"/>
      <c r="E167" s="379"/>
      <c r="F167" s="379"/>
      <c r="G167" s="379"/>
      <c r="H167" s="379"/>
      <c r="I167" s="379"/>
    </row>
    <row r="168" spans="1:9" s="347" customFormat="1" x14ac:dyDescent="0.2">
      <c r="A168" s="379"/>
      <c r="B168" s="379"/>
      <c r="C168" s="379"/>
      <c r="D168" s="379"/>
      <c r="E168" s="379"/>
      <c r="F168" s="379"/>
      <c r="G168" s="379"/>
      <c r="H168" s="379"/>
      <c r="I168" s="379"/>
    </row>
    <row r="169" spans="1:9" s="347" customFormat="1" x14ac:dyDescent="0.2">
      <c r="A169" s="379"/>
      <c r="B169" s="379"/>
      <c r="C169" s="379"/>
      <c r="D169" s="379"/>
      <c r="E169" s="379"/>
      <c r="F169" s="379"/>
      <c r="G169" s="379"/>
      <c r="H169" s="379"/>
      <c r="I169" s="379"/>
    </row>
    <row r="170" spans="1:9" s="347" customFormat="1" x14ac:dyDescent="0.2">
      <c r="A170" s="379"/>
      <c r="B170" s="379"/>
      <c r="C170" s="379"/>
      <c r="D170" s="379"/>
      <c r="E170" s="379"/>
      <c r="F170" s="379"/>
      <c r="G170" s="379"/>
      <c r="H170" s="379"/>
      <c r="I170" s="379"/>
    </row>
    <row r="171" spans="1:9" s="347" customFormat="1" x14ac:dyDescent="0.2">
      <c r="A171" s="379"/>
      <c r="B171" s="379"/>
      <c r="C171" s="379"/>
      <c r="D171" s="379"/>
      <c r="E171" s="379"/>
      <c r="F171" s="379"/>
      <c r="G171" s="379"/>
      <c r="H171" s="379"/>
      <c r="I171" s="379"/>
    </row>
    <row r="172" spans="1:9" s="347" customFormat="1" x14ac:dyDescent="0.2">
      <c r="A172" s="379"/>
      <c r="B172" s="379"/>
      <c r="C172" s="379"/>
      <c r="D172" s="379"/>
      <c r="E172" s="379"/>
      <c r="F172" s="379"/>
      <c r="G172" s="379"/>
      <c r="H172" s="379"/>
      <c r="I172" s="379"/>
    </row>
    <row r="173" spans="1:9" s="347" customFormat="1" x14ac:dyDescent="0.2">
      <c r="A173" s="379"/>
      <c r="B173" s="379"/>
      <c r="C173" s="379"/>
      <c r="D173" s="379"/>
      <c r="E173" s="379"/>
      <c r="F173" s="379"/>
      <c r="G173" s="379"/>
      <c r="H173" s="379"/>
      <c r="I173" s="379"/>
    </row>
    <row r="174" spans="1:9" s="347" customFormat="1" x14ac:dyDescent="0.2">
      <c r="A174" s="379"/>
      <c r="B174" s="379"/>
      <c r="C174" s="379"/>
      <c r="D174" s="379"/>
      <c r="E174" s="379"/>
      <c r="F174" s="379"/>
      <c r="G174" s="379"/>
      <c r="H174" s="379"/>
      <c r="I174" s="379"/>
    </row>
    <row r="175" spans="1:9" s="347" customFormat="1" x14ac:dyDescent="0.2">
      <c r="A175" s="379"/>
      <c r="B175" s="379"/>
      <c r="C175" s="379"/>
      <c r="D175" s="379"/>
      <c r="E175" s="379"/>
      <c r="F175" s="379"/>
      <c r="G175" s="379"/>
      <c r="H175" s="379"/>
      <c r="I175" s="379"/>
    </row>
    <row r="176" spans="1:9" s="347" customFormat="1" x14ac:dyDescent="0.2">
      <c r="A176" s="379"/>
      <c r="B176" s="379"/>
      <c r="C176" s="379"/>
      <c r="D176" s="379"/>
      <c r="E176" s="379"/>
      <c r="F176" s="379"/>
      <c r="G176" s="379"/>
      <c r="H176" s="379"/>
      <c r="I176" s="379"/>
    </row>
    <row r="177" spans="1:9" s="347" customFormat="1" x14ac:dyDescent="0.2">
      <c r="A177" s="379"/>
      <c r="B177" s="379"/>
      <c r="C177" s="379"/>
      <c r="D177" s="379"/>
      <c r="E177" s="379"/>
      <c r="F177" s="379"/>
      <c r="G177" s="379"/>
      <c r="H177" s="379"/>
      <c r="I177" s="379"/>
    </row>
    <row r="178" spans="1:9" s="347" customFormat="1" x14ac:dyDescent="0.2">
      <c r="A178" s="379"/>
      <c r="B178" s="379"/>
      <c r="C178" s="379"/>
      <c r="D178" s="379"/>
      <c r="E178" s="379"/>
      <c r="F178" s="379"/>
      <c r="G178" s="379"/>
      <c r="H178" s="379"/>
      <c r="I178" s="379"/>
    </row>
    <row r="179" spans="1:9" s="347" customFormat="1" x14ac:dyDescent="0.2">
      <c r="A179" s="379"/>
      <c r="B179" s="379"/>
      <c r="C179" s="379"/>
      <c r="D179" s="379"/>
      <c r="E179" s="379"/>
      <c r="F179" s="379"/>
      <c r="G179" s="379"/>
      <c r="H179" s="379"/>
      <c r="I179" s="379"/>
    </row>
    <row r="180" spans="1:9" s="347" customFormat="1" x14ac:dyDescent="0.2">
      <c r="A180" s="379"/>
      <c r="B180" s="379"/>
      <c r="C180" s="379"/>
      <c r="D180" s="379"/>
      <c r="E180" s="379"/>
      <c r="F180" s="379"/>
      <c r="G180" s="379"/>
      <c r="H180" s="379"/>
      <c r="I180" s="379"/>
    </row>
    <row r="181" spans="1:9" s="347" customFormat="1" x14ac:dyDescent="0.2">
      <c r="A181" s="379"/>
      <c r="B181" s="379"/>
      <c r="C181" s="379"/>
      <c r="D181" s="379"/>
      <c r="E181" s="379"/>
      <c r="F181" s="379"/>
      <c r="G181" s="379"/>
      <c r="H181" s="379"/>
      <c r="I181" s="379"/>
    </row>
    <row r="182" spans="1:9" s="347" customFormat="1" x14ac:dyDescent="0.2">
      <c r="A182" s="379"/>
      <c r="B182" s="379"/>
      <c r="C182" s="379"/>
      <c r="D182" s="379"/>
      <c r="E182" s="379"/>
      <c r="F182" s="379"/>
      <c r="G182" s="379"/>
      <c r="H182" s="379"/>
      <c r="I182" s="379"/>
    </row>
    <row r="183" spans="1:9" s="347" customFormat="1" x14ac:dyDescent="0.2">
      <c r="A183" s="379"/>
      <c r="B183" s="379"/>
      <c r="C183" s="379"/>
      <c r="D183" s="379"/>
      <c r="E183" s="379"/>
      <c r="F183" s="379"/>
      <c r="G183" s="379"/>
      <c r="H183" s="379"/>
      <c r="I183" s="379"/>
    </row>
    <row r="184" spans="1:9" s="347" customFormat="1" x14ac:dyDescent="0.2">
      <c r="A184" s="379"/>
      <c r="B184" s="379"/>
      <c r="C184" s="379"/>
      <c r="D184" s="379"/>
      <c r="E184" s="379"/>
      <c r="F184" s="379"/>
      <c r="G184" s="379"/>
      <c r="H184" s="379"/>
      <c r="I184" s="379"/>
    </row>
    <row r="185" spans="1:9" s="347" customFormat="1" x14ac:dyDescent="0.2">
      <c r="A185" s="379"/>
      <c r="B185" s="379"/>
      <c r="C185" s="379"/>
      <c r="D185" s="379"/>
      <c r="E185" s="379"/>
      <c r="F185" s="379"/>
      <c r="G185" s="379"/>
      <c r="H185" s="379"/>
      <c r="I185" s="379"/>
    </row>
    <row r="186" spans="1:9" s="347" customFormat="1" x14ac:dyDescent="0.2">
      <c r="A186" s="379"/>
      <c r="B186" s="379"/>
      <c r="C186" s="379"/>
      <c r="D186" s="379"/>
      <c r="E186" s="379"/>
      <c r="F186" s="379"/>
      <c r="G186" s="379"/>
      <c r="H186" s="379"/>
      <c r="I186" s="379"/>
    </row>
    <row r="187" spans="1:9" s="347" customFormat="1" x14ac:dyDescent="0.2">
      <c r="A187" s="379"/>
      <c r="B187" s="379"/>
      <c r="C187" s="379"/>
      <c r="D187" s="379"/>
      <c r="E187" s="379"/>
      <c r="F187" s="379"/>
      <c r="G187" s="379"/>
      <c r="H187" s="379"/>
      <c r="I187" s="379"/>
    </row>
    <row r="188" spans="1:9" s="347" customFormat="1" x14ac:dyDescent="0.2">
      <c r="A188" s="379"/>
      <c r="B188" s="379"/>
      <c r="C188" s="379"/>
      <c r="D188" s="379"/>
      <c r="E188" s="379"/>
      <c r="F188" s="379"/>
      <c r="G188" s="379"/>
      <c r="H188" s="379"/>
      <c r="I188" s="379"/>
    </row>
    <row r="189" spans="1:9" s="347" customFormat="1" x14ac:dyDescent="0.2">
      <c r="A189" s="379"/>
      <c r="B189" s="379"/>
      <c r="C189" s="379"/>
      <c r="D189" s="379"/>
      <c r="E189" s="379"/>
      <c r="F189" s="379"/>
      <c r="G189" s="379"/>
      <c r="H189" s="379"/>
      <c r="I189" s="379"/>
    </row>
    <row r="190" spans="1:9" s="347" customFormat="1" x14ac:dyDescent="0.2">
      <c r="A190" s="379"/>
      <c r="B190" s="379"/>
      <c r="C190" s="379"/>
      <c r="D190" s="379"/>
      <c r="E190" s="379"/>
      <c r="F190" s="379"/>
      <c r="G190" s="379"/>
      <c r="H190" s="379"/>
      <c r="I190" s="379"/>
    </row>
    <row r="191" spans="1:9" s="347" customFormat="1" x14ac:dyDescent="0.2">
      <c r="A191" s="379"/>
      <c r="B191" s="379"/>
      <c r="C191" s="379"/>
      <c r="D191" s="379"/>
      <c r="E191" s="379"/>
      <c r="F191" s="379"/>
      <c r="G191" s="379"/>
      <c r="H191" s="379"/>
      <c r="I191" s="379"/>
    </row>
    <row r="192" spans="1:9" s="347" customFormat="1" x14ac:dyDescent="0.2">
      <c r="A192" s="379"/>
      <c r="B192" s="379"/>
      <c r="C192" s="379"/>
      <c r="D192" s="379"/>
      <c r="E192" s="379"/>
      <c r="F192" s="379"/>
      <c r="G192" s="379"/>
      <c r="H192" s="379"/>
      <c r="I192" s="379"/>
    </row>
    <row r="193" spans="1:9" s="347" customFormat="1" x14ac:dyDescent="0.2">
      <c r="A193" s="379"/>
      <c r="B193" s="379"/>
      <c r="C193" s="379"/>
      <c r="D193" s="379"/>
      <c r="E193" s="379"/>
      <c r="F193" s="379"/>
      <c r="G193" s="379"/>
      <c r="H193" s="379"/>
      <c r="I193" s="379"/>
    </row>
    <row r="194" spans="1:9" s="347" customFormat="1" x14ac:dyDescent="0.2">
      <c r="A194" s="379"/>
      <c r="B194" s="379"/>
      <c r="C194" s="379"/>
      <c r="D194" s="379"/>
      <c r="E194" s="379"/>
      <c r="F194" s="379"/>
      <c r="G194" s="379"/>
      <c r="H194" s="379"/>
      <c r="I194" s="379"/>
    </row>
    <row r="195" spans="1:9" s="347" customFormat="1" x14ac:dyDescent="0.2">
      <c r="A195" s="379"/>
      <c r="B195" s="379"/>
      <c r="C195" s="379"/>
      <c r="D195" s="379"/>
      <c r="E195" s="379"/>
      <c r="F195" s="379"/>
      <c r="G195" s="379"/>
      <c r="H195" s="379"/>
      <c r="I195" s="379"/>
    </row>
    <row r="196" spans="1:9" s="347" customFormat="1" x14ac:dyDescent="0.2">
      <c r="A196" s="379"/>
      <c r="B196" s="379"/>
      <c r="C196" s="379"/>
      <c r="D196" s="379"/>
      <c r="E196" s="379"/>
      <c r="F196" s="379"/>
      <c r="G196" s="379"/>
      <c r="H196" s="379"/>
      <c r="I196" s="379"/>
    </row>
    <row r="197" spans="1:9" s="347" customFormat="1" x14ac:dyDescent="0.2">
      <c r="A197" s="379"/>
      <c r="B197" s="379"/>
      <c r="C197" s="379"/>
      <c r="D197" s="379"/>
      <c r="E197" s="379"/>
      <c r="F197" s="379"/>
      <c r="G197" s="379"/>
      <c r="H197" s="379"/>
      <c r="I197" s="379"/>
    </row>
    <row r="198" spans="1:9" s="347" customFormat="1" x14ac:dyDescent="0.2">
      <c r="A198" s="379"/>
      <c r="B198" s="379"/>
      <c r="C198" s="379"/>
      <c r="D198" s="379"/>
      <c r="E198" s="379"/>
      <c r="F198" s="379"/>
      <c r="G198" s="379"/>
      <c r="H198" s="379"/>
      <c r="I198" s="379"/>
    </row>
    <row r="199" spans="1:9" s="347" customFormat="1" x14ac:dyDescent="0.2">
      <c r="A199" s="379"/>
      <c r="B199" s="379"/>
      <c r="C199" s="379"/>
      <c r="D199" s="379"/>
      <c r="E199" s="379"/>
      <c r="F199" s="379"/>
      <c r="G199" s="379"/>
      <c r="H199" s="379"/>
      <c r="I199" s="379"/>
    </row>
    <row r="200" spans="1:9" s="347" customFormat="1" x14ac:dyDescent="0.2">
      <c r="A200" s="379"/>
      <c r="B200" s="379"/>
      <c r="C200" s="379"/>
      <c r="D200" s="379"/>
      <c r="E200" s="379"/>
      <c r="F200" s="379"/>
      <c r="G200" s="379"/>
      <c r="H200" s="379"/>
      <c r="I200" s="379"/>
    </row>
    <row r="201" spans="1:9" s="347" customFormat="1" x14ac:dyDescent="0.2">
      <c r="A201" s="379"/>
      <c r="B201" s="379"/>
      <c r="C201" s="379"/>
      <c r="D201" s="379"/>
      <c r="E201" s="379"/>
      <c r="F201" s="379"/>
      <c r="G201" s="379"/>
      <c r="H201" s="379"/>
      <c r="I201" s="379"/>
    </row>
    <row r="202" spans="1:9" s="347" customFormat="1" x14ac:dyDescent="0.2">
      <c r="A202" s="379"/>
      <c r="B202" s="379"/>
      <c r="C202" s="379"/>
      <c r="D202" s="379"/>
      <c r="E202" s="379"/>
      <c r="F202" s="379"/>
      <c r="G202" s="379"/>
      <c r="H202" s="379"/>
      <c r="I202" s="379"/>
    </row>
    <row r="203" spans="1:9" s="347" customFormat="1" x14ac:dyDescent="0.2">
      <c r="A203" s="379"/>
      <c r="B203" s="379"/>
      <c r="C203" s="379"/>
      <c r="D203" s="379"/>
      <c r="E203" s="379"/>
      <c r="F203" s="379"/>
      <c r="G203" s="379"/>
      <c r="H203" s="379"/>
      <c r="I203" s="379"/>
    </row>
    <row r="204" spans="1:9" s="347" customFormat="1" x14ac:dyDescent="0.2">
      <c r="A204" s="379"/>
      <c r="B204" s="379"/>
      <c r="C204" s="379"/>
      <c r="D204" s="379"/>
      <c r="E204" s="379"/>
      <c r="F204" s="379"/>
      <c r="G204" s="379"/>
      <c r="H204" s="379"/>
      <c r="I204" s="379"/>
    </row>
    <row r="205" spans="1:9" s="347" customFormat="1" x14ac:dyDescent="0.2">
      <c r="A205" s="379"/>
      <c r="B205" s="379"/>
      <c r="C205" s="379"/>
      <c r="D205" s="379"/>
      <c r="E205" s="379"/>
      <c r="F205" s="379"/>
      <c r="G205" s="379"/>
      <c r="H205" s="379"/>
      <c r="I205" s="379"/>
    </row>
    <row r="206" spans="1:9" s="347" customFormat="1" x14ac:dyDescent="0.2">
      <c r="A206" s="379"/>
      <c r="B206" s="379"/>
      <c r="C206" s="379"/>
      <c r="D206" s="379"/>
      <c r="E206" s="379"/>
      <c r="F206" s="379"/>
      <c r="G206" s="379"/>
      <c r="H206" s="379"/>
      <c r="I206" s="379"/>
    </row>
    <row r="207" spans="1:9" s="347" customFormat="1" x14ac:dyDescent="0.2">
      <c r="A207" s="379"/>
      <c r="B207" s="379"/>
      <c r="C207" s="379"/>
      <c r="D207" s="379"/>
      <c r="E207" s="379"/>
      <c r="F207" s="379"/>
      <c r="G207" s="379"/>
      <c r="H207" s="379"/>
      <c r="I207" s="379"/>
    </row>
    <row r="208" spans="1:9" s="347" customFormat="1" x14ac:dyDescent="0.2">
      <c r="A208" s="379"/>
      <c r="B208" s="379"/>
      <c r="C208" s="379"/>
      <c r="D208" s="379"/>
      <c r="E208" s="379"/>
      <c r="F208" s="379"/>
      <c r="G208" s="379"/>
      <c r="H208" s="379"/>
      <c r="I208" s="379"/>
    </row>
    <row r="209" spans="1:9" s="347" customFormat="1" x14ac:dyDescent="0.2">
      <c r="A209" s="379"/>
      <c r="B209" s="379"/>
      <c r="C209" s="379"/>
      <c r="D209" s="379"/>
      <c r="E209" s="379"/>
      <c r="F209" s="379"/>
      <c r="G209" s="379"/>
      <c r="H209" s="379"/>
      <c r="I209" s="379"/>
    </row>
    <row r="210" spans="1:9" s="347" customFormat="1" x14ac:dyDescent="0.2">
      <c r="A210" s="379"/>
      <c r="B210" s="379"/>
      <c r="C210" s="379"/>
      <c r="D210" s="379"/>
      <c r="E210" s="379"/>
      <c r="F210" s="379"/>
      <c r="G210" s="379"/>
      <c r="H210" s="379"/>
      <c r="I210" s="379"/>
    </row>
    <row r="211" spans="1:9" s="347" customFormat="1" x14ac:dyDescent="0.2">
      <c r="A211" s="379"/>
      <c r="B211" s="379"/>
      <c r="C211" s="379"/>
      <c r="D211" s="379"/>
      <c r="E211" s="379"/>
      <c r="F211" s="379"/>
      <c r="G211" s="379"/>
      <c r="H211" s="379"/>
      <c r="I211" s="379"/>
    </row>
    <row r="212" spans="1:9" s="347" customFormat="1" x14ac:dyDescent="0.2">
      <c r="A212" s="379"/>
      <c r="B212" s="379"/>
      <c r="C212" s="379"/>
      <c r="D212" s="379"/>
      <c r="E212" s="379"/>
      <c r="F212" s="379"/>
      <c r="G212" s="379"/>
      <c r="H212" s="379"/>
      <c r="I212" s="379"/>
    </row>
    <row r="213" spans="1:9" s="347" customFormat="1" x14ac:dyDescent="0.2">
      <c r="A213" s="379"/>
      <c r="B213" s="379"/>
      <c r="C213" s="379"/>
      <c r="D213" s="379"/>
      <c r="E213" s="379"/>
      <c r="F213" s="379"/>
      <c r="G213" s="379"/>
      <c r="H213" s="379"/>
      <c r="I213" s="379"/>
    </row>
    <row r="214" spans="1:9" s="347" customFormat="1" x14ac:dyDescent="0.2">
      <c r="A214" s="379"/>
      <c r="B214" s="379"/>
      <c r="C214" s="379"/>
      <c r="D214" s="379"/>
      <c r="E214" s="379"/>
      <c r="F214" s="379"/>
      <c r="G214" s="379"/>
      <c r="H214" s="379"/>
      <c r="I214" s="379"/>
    </row>
    <row r="215" spans="1:9" s="347" customFormat="1" x14ac:dyDescent="0.2">
      <c r="A215" s="379"/>
      <c r="B215" s="379"/>
      <c r="C215" s="379"/>
      <c r="D215" s="379"/>
      <c r="E215" s="379"/>
      <c r="F215" s="379"/>
      <c r="G215" s="379"/>
      <c r="H215" s="379"/>
      <c r="I215" s="379"/>
    </row>
    <row r="216" spans="1:9" s="347" customFormat="1" x14ac:dyDescent="0.2">
      <c r="A216" s="379"/>
      <c r="B216" s="379"/>
      <c r="C216" s="379"/>
      <c r="D216" s="379"/>
      <c r="E216" s="379"/>
      <c r="F216" s="379"/>
      <c r="G216" s="379"/>
      <c r="H216" s="379"/>
      <c r="I216" s="379"/>
    </row>
    <row r="217" spans="1:9" s="347" customFormat="1" x14ac:dyDescent="0.2">
      <c r="A217" s="379"/>
      <c r="B217" s="379"/>
      <c r="C217" s="379"/>
      <c r="D217" s="379"/>
      <c r="E217" s="379"/>
      <c r="F217" s="379"/>
      <c r="G217" s="379"/>
      <c r="H217" s="379"/>
      <c r="I217" s="379"/>
    </row>
    <row r="218" spans="1:9" s="347" customFormat="1" x14ac:dyDescent="0.2">
      <c r="A218" s="379"/>
      <c r="B218" s="379"/>
      <c r="C218" s="379"/>
      <c r="D218" s="379"/>
      <c r="E218" s="379"/>
      <c r="F218" s="379"/>
      <c r="G218" s="379"/>
      <c r="H218" s="379"/>
      <c r="I218" s="379"/>
    </row>
    <row r="219" spans="1:9" s="347" customFormat="1" x14ac:dyDescent="0.2">
      <c r="A219" s="379"/>
      <c r="B219" s="379"/>
      <c r="C219" s="379"/>
      <c r="D219" s="379"/>
      <c r="E219" s="379"/>
      <c r="F219" s="379"/>
      <c r="G219" s="379"/>
      <c r="H219" s="379"/>
      <c r="I219" s="379"/>
    </row>
    <row r="220" spans="1:9" s="347" customFormat="1" x14ac:dyDescent="0.2">
      <c r="A220" s="379"/>
      <c r="B220" s="379"/>
      <c r="C220" s="379"/>
      <c r="D220" s="379"/>
      <c r="E220" s="379"/>
      <c r="F220" s="379"/>
      <c r="G220" s="379"/>
      <c r="H220" s="379"/>
      <c r="I220" s="379"/>
    </row>
    <row r="221" spans="1:9" s="347" customFormat="1" x14ac:dyDescent="0.2">
      <c r="A221" s="379"/>
      <c r="B221" s="379"/>
      <c r="C221" s="379"/>
      <c r="D221" s="379"/>
      <c r="E221" s="379"/>
      <c r="F221" s="379"/>
      <c r="G221" s="379"/>
      <c r="H221" s="379"/>
      <c r="I221" s="379"/>
    </row>
    <row r="222" spans="1:9" s="347" customFormat="1" x14ac:dyDescent="0.2">
      <c r="A222" s="379"/>
      <c r="B222" s="379"/>
      <c r="C222" s="379"/>
      <c r="D222" s="379"/>
      <c r="E222" s="379"/>
      <c r="F222" s="379"/>
      <c r="G222" s="379"/>
      <c r="H222" s="379"/>
      <c r="I222" s="379"/>
    </row>
    <row r="223" spans="1:9" s="347" customFormat="1" x14ac:dyDescent="0.2">
      <c r="A223" s="379"/>
      <c r="B223" s="379"/>
      <c r="C223" s="379"/>
      <c r="D223" s="379"/>
      <c r="E223" s="379"/>
      <c r="F223" s="379"/>
      <c r="G223" s="379"/>
      <c r="H223" s="379"/>
      <c r="I223" s="379"/>
    </row>
    <row r="224" spans="1:9" s="347" customFormat="1" x14ac:dyDescent="0.2">
      <c r="A224" s="379"/>
      <c r="B224" s="379"/>
      <c r="C224" s="379"/>
      <c r="D224" s="379"/>
      <c r="E224" s="379"/>
      <c r="F224" s="379"/>
      <c r="G224" s="379"/>
      <c r="H224" s="379"/>
      <c r="I224" s="379"/>
    </row>
    <row r="225" spans="1:9" s="347" customFormat="1" x14ac:dyDescent="0.2">
      <c r="A225" s="379"/>
      <c r="B225" s="379"/>
      <c r="C225" s="379"/>
      <c r="D225" s="379"/>
      <c r="E225" s="379"/>
      <c r="F225" s="379"/>
      <c r="G225" s="379"/>
      <c r="H225" s="379"/>
      <c r="I225" s="379"/>
    </row>
    <row r="226" spans="1:9" s="347" customFormat="1" x14ac:dyDescent="0.2">
      <c r="A226" s="379"/>
      <c r="B226" s="379"/>
      <c r="C226" s="379"/>
      <c r="D226" s="379"/>
      <c r="E226" s="379"/>
      <c r="F226" s="379"/>
      <c r="G226" s="379"/>
      <c r="H226" s="379"/>
      <c r="I226" s="379"/>
    </row>
    <row r="227" spans="1:9" s="347" customFormat="1" x14ac:dyDescent="0.2">
      <c r="A227" s="379"/>
      <c r="B227" s="379"/>
      <c r="C227" s="379"/>
      <c r="D227" s="379"/>
      <c r="E227" s="379"/>
      <c r="F227" s="379"/>
      <c r="G227" s="379"/>
      <c r="H227" s="379"/>
      <c r="I227" s="379"/>
    </row>
    <row r="228" spans="1:9" s="347" customFormat="1" x14ac:dyDescent="0.2">
      <c r="A228" s="379"/>
      <c r="B228" s="379"/>
      <c r="C228" s="379"/>
      <c r="D228" s="379"/>
      <c r="E228" s="379"/>
      <c r="F228" s="379"/>
      <c r="G228" s="379"/>
      <c r="H228" s="379"/>
      <c r="I228" s="379"/>
    </row>
    <row r="229" spans="1:9" s="347" customFormat="1" x14ac:dyDescent="0.2">
      <c r="A229" s="379"/>
      <c r="B229" s="379"/>
      <c r="C229" s="379"/>
      <c r="D229" s="379"/>
      <c r="E229" s="379"/>
      <c r="F229" s="379"/>
      <c r="G229" s="379"/>
      <c r="H229" s="379"/>
      <c r="I229" s="379"/>
    </row>
    <row r="230" spans="1:9" s="347" customFormat="1" x14ac:dyDescent="0.2">
      <c r="A230" s="379"/>
      <c r="B230" s="379"/>
      <c r="C230" s="379"/>
      <c r="D230" s="379"/>
      <c r="E230" s="379"/>
      <c r="F230" s="379"/>
      <c r="G230" s="379"/>
      <c r="H230" s="379"/>
      <c r="I230" s="379"/>
    </row>
    <row r="231" spans="1:9" s="347" customFormat="1" x14ac:dyDescent="0.2">
      <c r="A231" s="379"/>
      <c r="B231" s="379"/>
      <c r="C231" s="379"/>
      <c r="D231" s="379"/>
      <c r="E231" s="379"/>
      <c r="F231" s="379"/>
      <c r="G231" s="379"/>
      <c r="H231" s="379"/>
      <c r="I231" s="379"/>
    </row>
    <row r="232" spans="1:9" s="347" customFormat="1" x14ac:dyDescent="0.2">
      <c r="A232" s="379"/>
      <c r="B232" s="379"/>
      <c r="C232" s="379"/>
      <c r="D232" s="379"/>
      <c r="E232" s="379"/>
      <c r="F232" s="379"/>
      <c r="G232" s="379"/>
      <c r="H232" s="379"/>
      <c r="I232" s="379"/>
    </row>
    <row r="233" spans="1:9" s="347" customFormat="1" x14ac:dyDescent="0.2">
      <c r="A233" s="379"/>
      <c r="B233" s="379"/>
      <c r="C233" s="379"/>
      <c r="D233" s="379"/>
      <c r="E233" s="379"/>
      <c r="F233" s="379"/>
      <c r="G233" s="379"/>
      <c r="H233" s="379"/>
      <c r="I233" s="379"/>
    </row>
    <row r="234" spans="1:9" s="347" customFormat="1" x14ac:dyDescent="0.2">
      <c r="A234" s="379"/>
      <c r="B234" s="379"/>
      <c r="C234" s="379"/>
      <c r="D234" s="379"/>
      <c r="E234" s="379"/>
      <c r="F234" s="379"/>
      <c r="G234" s="379"/>
      <c r="H234" s="379"/>
      <c r="I234" s="379"/>
    </row>
    <row r="235" spans="1:9" s="347" customFormat="1" x14ac:dyDescent="0.2">
      <c r="A235" s="379"/>
      <c r="B235" s="379"/>
      <c r="C235" s="379"/>
      <c r="D235" s="379"/>
      <c r="E235" s="379"/>
      <c r="F235" s="379"/>
      <c r="G235" s="379"/>
      <c r="H235" s="379"/>
      <c r="I235" s="379"/>
    </row>
    <row r="236" spans="1:9" s="347" customFormat="1" x14ac:dyDescent="0.2">
      <c r="A236" s="379"/>
      <c r="B236" s="379"/>
      <c r="C236" s="379"/>
      <c r="D236" s="379"/>
      <c r="E236" s="379"/>
      <c r="F236" s="379"/>
      <c r="G236" s="379"/>
      <c r="H236" s="379"/>
      <c r="I236" s="379"/>
    </row>
    <row r="237" spans="1:9" s="347" customFormat="1" x14ac:dyDescent="0.2">
      <c r="A237" s="379"/>
      <c r="B237" s="379"/>
      <c r="C237" s="379"/>
      <c r="D237" s="379"/>
      <c r="E237" s="379"/>
      <c r="F237" s="379"/>
      <c r="G237" s="379"/>
      <c r="H237" s="379"/>
      <c r="I237" s="379"/>
    </row>
    <row r="238" spans="1:9" s="347" customFormat="1" x14ac:dyDescent="0.2">
      <c r="A238" s="379"/>
      <c r="B238" s="379"/>
      <c r="C238" s="379"/>
      <c r="D238" s="379"/>
      <c r="E238" s="379"/>
      <c r="F238" s="379"/>
      <c r="G238" s="379"/>
      <c r="H238" s="379"/>
      <c r="I238" s="379"/>
    </row>
    <row r="239" spans="1:9" s="347" customFormat="1" x14ac:dyDescent="0.2">
      <c r="A239" s="379"/>
      <c r="B239" s="379"/>
      <c r="C239" s="379"/>
      <c r="D239" s="379"/>
      <c r="E239" s="379"/>
      <c r="F239" s="379"/>
      <c r="G239" s="379"/>
      <c r="H239" s="379"/>
      <c r="I239" s="379"/>
    </row>
    <row r="240" spans="1:9" s="347" customFormat="1" x14ac:dyDescent="0.2">
      <c r="A240" s="379"/>
      <c r="B240" s="379"/>
      <c r="C240" s="379"/>
      <c r="D240" s="379"/>
      <c r="E240" s="379"/>
      <c r="F240" s="379"/>
      <c r="G240" s="379"/>
      <c r="H240" s="379"/>
      <c r="I240" s="379"/>
    </row>
    <row r="241" spans="1:9" s="347" customFormat="1" x14ac:dyDescent="0.2">
      <c r="A241" s="379"/>
      <c r="B241" s="379"/>
      <c r="C241" s="379"/>
      <c r="D241" s="379"/>
      <c r="E241" s="379"/>
      <c r="F241" s="379"/>
      <c r="G241" s="379"/>
      <c r="H241" s="379"/>
      <c r="I241" s="379"/>
    </row>
    <row r="242" spans="1:9" s="347" customFormat="1" x14ac:dyDescent="0.2">
      <c r="A242" s="379"/>
      <c r="B242" s="379"/>
      <c r="C242" s="379"/>
      <c r="D242" s="379"/>
      <c r="E242" s="379"/>
      <c r="F242" s="379"/>
      <c r="G242" s="379"/>
      <c r="H242" s="379"/>
      <c r="I242" s="379"/>
    </row>
    <row r="243" spans="1:9" s="347" customFormat="1" x14ac:dyDescent="0.2">
      <c r="A243" s="379"/>
      <c r="B243" s="379"/>
      <c r="C243" s="379"/>
      <c r="D243" s="379"/>
      <c r="E243" s="379"/>
      <c r="F243" s="379"/>
      <c r="G243" s="379"/>
      <c r="H243" s="379"/>
      <c r="I243" s="379"/>
    </row>
    <row r="244" spans="1:9" s="347" customFormat="1" x14ac:dyDescent="0.2">
      <c r="A244" s="379"/>
      <c r="B244" s="379"/>
      <c r="C244" s="379"/>
      <c r="D244" s="379"/>
      <c r="E244" s="379"/>
      <c r="F244" s="379"/>
      <c r="G244" s="379"/>
      <c r="H244" s="379"/>
      <c r="I244" s="379"/>
    </row>
    <row r="245" spans="1:9" s="347" customFormat="1" x14ac:dyDescent="0.2">
      <c r="A245" s="379"/>
      <c r="B245" s="379"/>
      <c r="C245" s="379"/>
      <c r="D245" s="379"/>
      <c r="E245" s="379"/>
      <c r="F245" s="379"/>
      <c r="G245" s="379"/>
      <c r="H245" s="379"/>
      <c r="I245" s="379"/>
    </row>
    <row r="246" spans="1:9" s="347" customFormat="1" x14ac:dyDescent="0.2">
      <c r="A246" s="379"/>
      <c r="B246" s="379"/>
      <c r="C246" s="379"/>
      <c r="D246" s="379"/>
      <c r="E246" s="379"/>
      <c r="F246" s="379"/>
      <c r="G246" s="379"/>
      <c r="H246" s="379"/>
      <c r="I246" s="379"/>
    </row>
    <row r="247" spans="1:9" s="347" customFormat="1" x14ac:dyDescent="0.2">
      <c r="A247" s="379"/>
      <c r="B247" s="379"/>
      <c r="C247" s="379"/>
      <c r="D247" s="379"/>
      <c r="E247" s="379"/>
      <c r="F247" s="379"/>
      <c r="G247" s="379"/>
      <c r="H247" s="379"/>
      <c r="I247" s="379"/>
    </row>
    <row r="248" spans="1:9" s="347" customFormat="1" x14ac:dyDescent="0.2">
      <c r="A248" s="379"/>
      <c r="B248" s="379"/>
      <c r="C248" s="379"/>
      <c r="D248" s="379"/>
      <c r="E248" s="379"/>
      <c r="F248" s="379"/>
      <c r="G248" s="379"/>
      <c r="H248" s="379"/>
      <c r="I248" s="379"/>
    </row>
    <row r="249" spans="1:9" s="347" customFormat="1" x14ac:dyDescent="0.2">
      <c r="A249" s="379"/>
      <c r="B249" s="379"/>
      <c r="C249" s="379"/>
      <c r="D249" s="379"/>
      <c r="E249" s="379"/>
      <c r="F249" s="379"/>
      <c r="G249" s="379"/>
      <c r="H249" s="379"/>
      <c r="I249" s="379"/>
    </row>
    <row r="250" spans="1:9" s="347" customFormat="1" x14ac:dyDescent="0.2">
      <c r="A250" s="379"/>
      <c r="B250" s="379"/>
      <c r="C250" s="379"/>
      <c r="D250" s="379"/>
      <c r="E250" s="379"/>
      <c r="F250" s="379"/>
      <c r="G250" s="379"/>
      <c r="H250" s="379"/>
      <c r="I250" s="379"/>
    </row>
    <row r="251" spans="1:9" s="347" customFormat="1" x14ac:dyDescent="0.2">
      <c r="A251" s="379"/>
      <c r="B251" s="379"/>
      <c r="C251" s="379"/>
      <c r="D251" s="379"/>
      <c r="E251" s="379"/>
      <c r="F251" s="379"/>
      <c r="G251" s="379"/>
      <c r="H251" s="379"/>
      <c r="I251" s="379"/>
    </row>
    <row r="252" spans="1:9" s="347" customFormat="1" x14ac:dyDescent="0.2">
      <c r="A252" s="379"/>
      <c r="B252" s="379"/>
      <c r="C252" s="379"/>
      <c r="D252" s="379"/>
      <c r="E252" s="379"/>
      <c r="F252" s="379"/>
      <c r="G252" s="379"/>
      <c r="H252" s="379"/>
      <c r="I252" s="379"/>
    </row>
    <row r="253" spans="1:9" s="347" customFormat="1" x14ac:dyDescent="0.2">
      <c r="A253" s="379"/>
      <c r="B253" s="379"/>
      <c r="C253" s="379"/>
      <c r="D253" s="379"/>
      <c r="E253" s="379"/>
      <c r="F253" s="379"/>
      <c r="G253" s="379"/>
      <c r="H253" s="379"/>
      <c r="I253" s="379"/>
    </row>
    <row r="254" spans="1:9" s="347" customFormat="1" x14ac:dyDescent="0.2">
      <c r="A254" s="379"/>
      <c r="B254" s="379"/>
      <c r="C254" s="379"/>
      <c r="D254" s="379"/>
      <c r="E254" s="379"/>
      <c r="F254" s="379"/>
      <c r="G254" s="379"/>
      <c r="H254" s="379"/>
      <c r="I254" s="379"/>
    </row>
    <row r="255" spans="1:9" s="347" customFormat="1" x14ac:dyDescent="0.2">
      <c r="A255" s="379"/>
      <c r="B255" s="379"/>
      <c r="C255" s="379"/>
      <c r="D255" s="379"/>
      <c r="E255" s="379"/>
      <c r="F255" s="379"/>
      <c r="G255" s="379"/>
      <c r="H255" s="379"/>
      <c r="I255" s="379"/>
    </row>
    <row r="256" spans="1:9" s="347" customFormat="1" x14ac:dyDescent="0.2">
      <c r="A256" s="379"/>
      <c r="B256" s="379"/>
      <c r="C256" s="379"/>
      <c r="D256" s="379"/>
      <c r="E256" s="379"/>
      <c r="F256" s="379"/>
      <c r="G256" s="379"/>
      <c r="H256" s="379"/>
      <c r="I256" s="379"/>
    </row>
    <row r="257" spans="1:9" s="347" customFormat="1" x14ac:dyDescent="0.2">
      <c r="A257" s="379"/>
      <c r="B257" s="379"/>
      <c r="C257" s="379"/>
      <c r="D257" s="379"/>
      <c r="E257" s="379"/>
      <c r="F257" s="379"/>
      <c r="G257" s="379"/>
      <c r="H257" s="379"/>
      <c r="I257" s="379"/>
    </row>
    <row r="258" spans="1:9" s="347" customFormat="1" x14ac:dyDescent="0.2">
      <c r="A258" s="379"/>
      <c r="B258" s="379"/>
      <c r="C258" s="379"/>
      <c r="D258" s="379"/>
      <c r="E258" s="379"/>
      <c r="F258" s="379"/>
      <c r="G258" s="379"/>
      <c r="H258" s="379"/>
      <c r="I258" s="379"/>
    </row>
    <row r="259" spans="1:9" s="347" customFormat="1" x14ac:dyDescent="0.2">
      <c r="A259" s="379"/>
      <c r="B259" s="379"/>
      <c r="C259" s="379"/>
      <c r="D259" s="379"/>
      <c r="E259" s="379"/>
      <c r="F259" s="379"/>
      <c r="G259" s="379"/>
      <c r="H259" s="379"/>
      <c r="I259" s="379"/>
    </row>
    <row r="260" spans="1:9" s="347" customFormat="1" x14ac:dyDescent="0.2">
      <c r="A260" s="379"/>
      <c r="B260" s="379"/>
      <c r="C260" s="379"/>
      <c r="D260" s="379"/>
      <c r="E260" s="379"/>
      <c r="F260" s="379"/>
      <c r="G260" s="379"/>
      <c r="H260" s="379"/>
      <c r="I260" s="379"/>
    </row>
    <row r="261" spans="1:9" s="347" customFormat="1" x14ac:dyDescent="0.2">
      <c r="A261" s="379"/>
      <c r="B261" s="379"/>
      <c r="C261" s="379"/>
      <c r="D261" s="379"/>
      <c r="E261" s="379"/>
      <c r="F261" s="379"/>
      <c r="G261" s="379"/>
      <c r="H261" s="379"/>
      <c r="I261" s="379"/>
    </row>
    <row r="262" spans="1:9" s="347" customFormat="1" x14ac:dyDescent="0.2">
      <c r="A262" s="379"/>
      <c r="B262" s="379"/>
      <c r="C262" s="379"/>
      <c r="D262" s="379"/>
      <c r="E262" s="379"/>
      <c r="F262" s="379"/>
      <c r="G262" s="379"/>
      <c r="H262" s="379"/>
      <c r="I262" s="379"/>
    </row>
    <row r="263" spans="1:9" s="347" customFormat="1" x14ac:dyDescent="0.2">
      <c r="A263" s="379"/>
      <c r="B263" s="379"/>
      <c r="C263" s="379"/>
      <c r="D263" s="379"/>
      <c r="E263" s="379"/>
      <c r="F263" s="379"/>
      <c r="G263" s="379"/>
      <c r="H263" s="379"/>
      <c r="I263" s="379"/>
    </row>
    <row r="264" spans="1:9" s="347" customFormat="1" x14ac:dyDescent="0.2">
      <c r="A264" s="379"/>
      <c r="B264" s="379"/>
      <c r="C264" s="379"/>
      <c r="D264" s="379"/>
      <c r="E264" s="379"/>
      <c r="F264" s="379"/>
      <c r="G264" s="379"/>
      <c r="H264" s="379"/>
      <c r="I264" s="379"/>
    </row>
    <row r="265" spans="1:9" s="347" customFormat="1" x14ac:dyDescent="0.2">
      <c r="A265" s="379"/>
      <c r="B265" s="379"/>
      <c r="C265" s="379"/>
      <c r="D265" s="379"/>
      <c r="E265" s="379"/>
      <c r="F265" s="379"/>
      <c r="G265" s="379"/>
      <c r="H265" s="379"/>
      <c r="I265" s="379"/>
    </row>
    <row r="266" spans="1:9" s="347" customFormat="1" x14ac:dyDescent="0.2">
      <c r="A266" s="379"/>
      <c r="B266" s="379"/>
      <c r="C266" s="379"/>
      <c r="D266" s="379"/>
      <c r="E266" s="379"/>
      <c r="F266" s="379"/>
      <c r="G266" s="379"/>
      <c r="H266" s="379"/>
      <c r="I266" s="379"/>
    </row>
    <row r="267" spans="1:9" s="347" customFormat="1" x14ac:dyDescent="0.2">
      <c r="A267" s="379"/>
      <c r="B267" s="379"/>
      <c r="C267" s="379"/>
      <c r="D267" s="379"/>
      <c r="E267" s="379"/>
      <c r="F267" s="379"/>
      <c r="G267" s="379"/>
      <c r="H267" s="379"/>
      <c r="I267" s="379"/>
    </row>
    <row r="268" spans="1:9" s="347" customFormat="1" x14ac:dyDescent="0.2">
      <c r="A268" s="379"/>
      <c r="B268" s="379"/>
      <c r="C268" s="379"/>
      <c r="D268" s="379"/>
      <c r="E268" s="379"/>
      <c r="F268" s="379"/>
      <c r="G268" s="379"/>
      <c r="H268" s="379"/>
      <c r="I268" s="379"/>
    </row>
    <row r="269" spans="1:9" s="347" customFormat="1" x14ac:dyDescent="0.2">
      <c r="A269" s="379"/>
      <c r="B269" s="379"/>
      <c r="C269" s="379"/>
      <c r="D269" s="379"/>
      <c r="E269" s="379"/>
      <c r="F269" s="379"/>
      <c r="G269" s="379"/>
      <c r="H269" s="379"/>
      <c r="I269" s="379"/>
    </row>
    <row r="270" spans="1:9" s="347" customFormat="1" x14ac:dyDescent="0.2">
      <c r="A270" s="379"/>
      <c r="B270" s="379"/>
      <c r="C270" s="379"/>
      <c r="D270" s="379"/>
      <c r="E270" s="379"/>
      <c r="F270" s="379"/>
      <c r="G270" s="379"/>
      <c r="H270" s="379"/>
      <c r="I270" s="379"/>
    </row>
    <row r="271" spans="1:9" s="347" customFormat="1" x14ac:dyDescent="0.2">
      <c r="A271" s="379"/>
      <c r="B271" s="379"/>
      <c r="C271" s="379"/>
      <c r="D271" s="379"/>
      <c r="E271" s="379"/>
      <c r="F271" s="379"/>
      <c r="G271" s="379"/>
      <c r="H271" s="379"/>
      <c r="I271" s="379"/>
    </row>
    <row r="272" spans="1:9" s="347" customFormat="1" x14ac:dyDescent="0.2">
      <c r="A272" s="379"/>
      <c r="B272" s="379"/>
      <c r="C272" s="379"/>
      <c r="D272" s="379"/>
      <c r="E272" s="379"/>
      <c r="F272" s="379"/>
      <c r="G272" s="379"/>
      <c r="H272" s="379"/>
      <c r="I272" s="379"/>
    </row>
    <row r="273" spans="1:9" s="347" customFormat="1" x14ac:dyDescent="0.2">
      <c r="A273" s="379"/>
      <c r="B273" s="379"/>
      <c r="C273" s="379"/>
      <c r="D273" s="379"/>
      <c r="E273" s="379"/>
      <c r="F273" s="379"/>
      <c r="G273" s="379"/>
      <c r="H273" s="379"/>
      <c r="I273" s="379"/>
    </row>
    <row r="274" spans="1:9" s="347" customFormat="1" x14ac:dyDescent="0.2">
      <c r="A274" s="379"/>
      <c r="B274" s="379"/>
      <c r="C274" s="379"/>
      <c r="D274" s="379"/>
      <c r="E274" s="379"/>
      <c r="F274" s="379"/>
      <c r="G274" s="379"/>
      <c r="H274" s="379"/>
      <c r="I274" s="379"/>
    </row>
    <row r="275" spans="1:9" s="347" customFormat="1" x14ac:dyDescent="0.2">
      <c r="A275" s="379"/>
      <c r="B275" s="379"/>
      <c r="C275" s="379"/>
      <c r="D275" s="379"/>
      <c r="E275" s="379"/>
      <c r="F275" s="379"/>
      <c r="G275" s="379"/>
      <c r="H275" s="379"/>
      <c r="I275" s="379"/>
    </row>
    <row r="276" spans="1:9" s="347" customFormat="1" x14ac:dyDescent="0.2">
      <c r="A276" s="379"/>
      <c r="B276" s="379"/>
      <c r="C276" s="379"/>
      <c r="D276" s="379"/>
      <c r="E276" s="379"/>
      <c r="F276" s="379"/>
      <c r="G276" s="379"/>
      <c r="H276" s="379"/>
      <c r="I276" s="379"/>
    </row>
    <row r="277" spans="1:9" s="347" customFormat="1" x14ac:dyDescent="0.2">
      <c r="A277" s="379"/>
      <c r="B277" s="379"/>
      <c r="C277" s="379"/>
      <c r="D277" s="379"/>
      <c r="E277" s="379"/>
      <c r="F277" s="379"/>
      <c r="G277" s="379"/>
      <c r="H277" s="379"/>
      <c r="I277" s="379"/>
    </row>
    <row r="278" spans="1:9" s="347" customFormat="1" x14ac:dyDescent="0.2">
      <c r="A278" s="379"/>
      <c r="B278" s="379"/>
      <c r="C278" s="379"/>
      <c r="D278" s="379"/>
      <c r="E278" s="379"/>
      <c r="F278" s="379"/>
      <c r="G278" s="379"/>
      <c r="H278" s="379"/>
      <c r="I278" s="379"/>
    </row>
    <row r="279" spans="1:9" s="347" customFormat="1" x14ac:dyDescent="0.2">
      <c r="A279" s="379"/>
      <c r="B279" s="379"/>
      <c r="C279" s="379"/>
      <c r="D279" s="379"/>
      <c r="E279" s="379"/>
      <c r="F279" s="379"/>
      <c r="G279" s="379"/>
      <c r="H279" s="379"/>
      <c r="I279" s="379"/>
    </row>
    <row r="280" spans="1:9" s="347" customFormat="1" x14ac:dyDescent="0.2">
      <c r="A280" s="379"/>
      <c r="B280" s="379"/>
      <c r="C280" s="379"/>
      <c r="D280" s="379"/>
      <c r="E280" s="379"/>
      <c r="F280" s="379"/>
      <c r="G280" s="379"/>
      <c r="H280" s="379"/>
      <c r="I280" s="379"/>
    </row>
    <row r="281" spans="1:9" s="347" customFormat="1" x14ac:dyDescent="0.2">
      <c r="A281" s="379"/>
      <c r="B281" s="379"/>
      <c r="C281" s="379"/>
      <c r="D281" s="379"/>
      <c r="E281" s="379"/>
      <c r="F281" s="379"/>
      <c r="G281" s="379"/>
      <c r="H281" s="379"/>
      <c r="I281" s="379"/>
    </row>
    <row r="282" spans="1:9" s="347" customFormat="1" x14ac:dyDescent="0.2">
      <c r="A282" s="379"/>
      <c r="B282" s="379"/>
      <c r="C282" s="379"/>
      <c r="D282" s="379"/>
      <c r="E282" s="379"/>
      <c r="F282" s="379"/>
      <c r="G282" s="379"/>
      <c r="H282" s="379"/>
      <c r="I282" s="379"/>
    </row>
    <row r="283" spans="1:9" s="347" customFormat="1" x14ac:dyDescent="0.2">
      <c r="A283" s="379"/>
      <c r="B283" s="379"/>
      <c r="C283" s="379"/>
      <c r="D283" s="379"/>
      <c r="E283" s="379"/>
      <c r="F283" s="379"/>
      <c r="G283" s="379"/>
      <c r="H283" s="379"/>
      <c r="I283" s="379"/>
    </row>
    <row r="284" spans="1:9" s="347" customFormat="1" x14ac:dyDescent="0.2">
      <c r="A284" s="379"/>
      <c r="B284" s="379"/>
      <c r="C284" s="379"/>
      <c r="D284" s="379"/>
      <c r="E284" s="379"/>
      <c r="F284" s="379"/>
      <c r="G284" s="379"/>
      <c r="H284" s="379"/>
      <c r="I284" s="379"/>
    </row>
    <row r="285" spans="1:9" s="347" customFormat="1" x14ac:dyDescent="0.2">
      <c r="A285" s="379"/>
      <c r="B285" s="379"/>
      <c r="C285" s="379"/>
      <c r="D285" s="379"/>
      <c r="E285" s="379"/>
      <c r="F285" s="379"/>
      <c r="G285" s="379"/>
      <c r="H285" s="379"/>
      <c r="I285" s="379"/>
    </row>
    <row r="286" spans="1:9" s="347" customFormat="1" x14ac:dyDescent="0.2">
      <c r="A286" s="379"/>
      <c r="B286" s="379"/>
      <c r="C286" s="379"/>
      <c r="D286" s="379"/>
      <c r="E286" s="379"/>
      <c r="F286" s="379"/>
      <c r="G286" s="379"/>
      <c r="H286" s="379"/>
      <c r="I286" s="379"/>
    </row>
    <row r="287" spans="1:9" s="347" customFormat="1" x14ac:dyDescent="0.2">
      <c r="A287" s="379"/>
      <c r="B287" s="379"/>
      <c r="C287" s="379"/>
      <c r="D287" s="379"/>
      <c r="E287" s="379"/>
      <c r="F287" s="379"/>
      <c r="G287" s="379"/>
      <c r="H287" s="379"/>
      <c r="I287" s="379"/>
    </row>
    <row r="288" spans="1:9" s="347" customFormat="1" x14ac:dyDescent="0.2">
      <c r="A288" s="379"/>
      <c r="B288" s="379"/>
      <c r="C288" s="379"/>
      <c r="D288" s="379"/>
      <c r="E288" s="379"/>
      <c r="F288" s="379"/>
      <c r="G288" s="379"/>
      <c r="H288" s="379"/>
      <c r="I288" s="379"/>
    </row>
    <row r="289" spans="1:9" s="347" customFormat="1" x14ac:dyDescent="0.2">
      <c r="A289" s="379"/>
      <c r="B289" s="379"/>
      <c r="C289" s="379"/>
      <c r="D289" s="379"/>
      <c r="E289" s="379"/>
      <c r="F289" s="379"/>
      <c r="G289" s="379"/>
      <c r="H289" s="379"/>
      <c r="I289" s="379"/>
    </row>
    <row r="290" spans="1:9" s="347" customFormat="1" x14ac:dyDescent="0.2">
      <c r="A290" s="379"/>
      <c r="B290" s="379"/>
      <c r="C290" s="379"/>
      <c r="D290" s="379"/>
      <c r="E290" s="379"/>
      <c r="F290" s="379"/>
      <c r="G290" s="379"/>
      <c r="H290" s="379"/>
      <c r="I290" s="379"/>
    </row>
    <row r="291" spans="1:9" s="347" customFormat="1" x14ac:dyDescent="0.2">
      <c r="A291" s="379"/>
      <c r="B291" s="379"/>
      <c r="C291" s="379"/>
      <c r="D291" s="379"/>
      <c r="E291" s="379"/>
      <c r="F291" s="379"/>
      <c r="G291" s="379"/>
      <c r="H291" s="379"/>
      <c r="I291" s="379"/>
    </row>
    <row r="292" spans="1:9" s="347" customFormat="1" x14ac:dyDescent="0.2">
      <c r="A292" s="379"/>
      <c r="B292" s="379"/>
      <c r="C292" s="379"/>
      <c r="D292" s="379"/>
      <c r="E292" s="379"/>
      <c r="F292" s="379"/>
      <c r="G292" s="379"/>
      <c r="H292" s="379"/>
      <c r="I292" s="379"/>
    </row>
    <row r="293" spans="1:9" s="347" customFormat="1" x14ac:dyDescent="0.2">
      <c r="A293" s="379"/>
      <c r="B293" s="379"/>
      <c r="C293" s="379"/>
      <c r="D293" s="379"/>
      <c r="E293" s="379"/>
      <c r="F293" s="379"/>
      <c r="G293" s="379"/>
      <c r="H293" s="379"/>
      <c r="I293" s="379"/>
    </row>
    <row r="294" spans="1:9" s="347" customFormat="1" x14ac:dyDescent="0.2">
      <c r="A294" s="379"/>
      <c r="B294" s="379"/>
      <c r="C294" s="379"/>
      <c r="D294" s="379"/>
      <c r="E294" s="379"/>
      <c r="F294" s="379"/>
      <c r="G294" s="379"/>
      <c r="H294" s="379"/>
      <c r="I294" s="379"/>
    </row>
    <row r="295" spans="1:9" s="347" customFormat="1" x14ac:dyDescent="0.2">
      <c r="A295" s="379"/>
      <c r="B295" s="379"/>
      <c r="C295" s="379"/>
      <c r="D295" s="379"/>
      <c r="E295" s="379"/>
      <c r="F295" s="379"/>
      <c r="G295" s="379"/>
      <c r="H295" s="379"/>
      <c r="I295" s="379"/>
    </row>
    <row r="296" spans="1:9" s="347" customFormat="1" x14ac:dyDescent="0.2">
      <c r="A296" s="379"/>
      <c r="B296" s="379"/>
      <c r="C296" s="379"/>
      <c r="D296" s="379"/>
      <c r="E296" s="379"/>
      <c r="F296" s="379"/>
      <c r="G296" s="379"/>
      <c r="H296" s="379"/>
      <c r="I296" s="379"/>
    </row>
    <row r="297" spans="1:9" s="347" customFormat="1" x14ac:dyDescent="0.2">
      <c r="A297" s="379"/>
      <c r="B297" s="379"/>
      <c r="C297" s="379"/>
      <c r="D297" s="379"/>
      <c r="E297" s="379"/>
      <c r="F297" s="379"/>
      <c r="G297" s="379"/>
      <c r="H297" s="379"/>
      <c r="I297" s="379"/>
    </row>
    <row r="298" spans="1:9" s="347" customFormat="1" x14ac:dyDescent="0.2">
      <c r="A298" s="379"/>
      <c r="B298" s="379"/>
      <c r="C298" s="379"/>
      <c r="D298" s="379"/>
      <c r="E298" s="379"/>
      <c r="F298" s="379"/>
      <c r="G298" s="379"/>
      <c r="H298" s="379"/>
      <c r="I298" s="379"/>
    </row>
  </sheetData>
  <mergeCells count="9">
    <mergeCell ref="K8:K9"/>
    <mergeCell ref="B6:I6"/>
    <mergeCell ref="B7:I7"/>
    <mergeCell ref="A8:A9"/>
    <mergeCell ref="B8:B9"/>
    <mergeCell ref="C8:C9"/>
    <mergeCell ref="D8:D9"/>
    <mergeCell ref="E8:E9"/>
    <mergeCell ref="F8:I8"/>
  </mergeCells>
  <dataValidations count="2">
    <dataValidation type="list" allowBlank="1" showInputMessage="1" showErrorMessage="1" sqref="B6:I6 IX6:JE6 ST6:TA6 ACP6:ACW6 AML6:AMS6 AWH6:AWO6 BGD6:BGK6 BPZ6:BQG6 BZV6:CAC6 CJR6:CJY6 CTN6:CTU6 DDJ6:DDQ6 DNF6:DNM6 DXB6:DXI6 EGX6:EHE6 EQT6:ERA6 FAP6:FAW6 FKL6:FKS6 FUH6:FUO6 GED6:GEK6 GNZ6:GOG6 GXV6:GYC6 HHR6:HHY6 HRN6:HRU6 IBJ6:IBQ6 ILF6:ILM6 IVB6:IVI6 JEX6:JFE6 JOT6:JPA6 JYP6:JYW6 KIL6:KIS6 KSH6:KSO6 LCD6:LCK6 LLZ6:LMG6 LVV6:LWC6 MFR6:MFY6 MPN6:MPU6 MZJ6:MZQ6 NJF6:NJM6 NTB6:NTI6 OCX6:ODE6 OMT6:ONA6 OWP6:OWW6 PGL6:PGS6 PQH6:PQO6 QAD6:QAK6 QJZ6:QKG6 QTV6:QUC6 RDR6:RDY6 RNN6:RNU6 RXJ6:RXQ6 SHF6:SHM6 SRB6:SRI6 TAX6:TBE6 TKT6:TLA6 TUP6:TUW6 UEL6:UES6 UOH6:UOO6 UYD6:UYK6 VHZ6:VIG6 VRV6:VSC6 WBR6:WBY6 WLN6:WLU6 WVJ6:WVQ6 B65542:I65542 IX65542:JE65542 ST65542:TA65542 ACP65542:ACW65542 AML65542:AMS65542 AWH65542:AWO65542 BGD65542:BGK65542 BPZ65542:BQG65542 BZV65542:CAC65542 CJR65542:CJY65542 CTN65542:CTU65542 DDJ65542:DDQ65542 DNF65542:DNM65542 DXB65542:DXI65542 EGX65542:EHE65542 EQT65542:ERA65542 FAP65542:FAW65542 FKL65542:FKS65542 FUH65542:FUO65542 GED65542:GEK65542 GNZ65542:GOG65542 GXV65542:GYC65542 HHR65542:HHY65542 HRN65542:HRU65542 IBJ65542:IBQ65542 ILF65542:ILM65542 IVB65542:IVI65542 JEX65542:JFE65542 JOT65542:JPA65542 JYP65542:JYW65542 KIL65542:KIS65542 KSH65542:KSO65542 LCD65542:LCK65542 LLZ65542:LMG65542 LVV65542:LWC65542 MFR65542:MFY65542 MPN65542:MPU65542 MZJ65542:MZQ65542 NJF65542:NJM65542 NTB65542:NTI65542 OCX65542:ODE65542 OMT65542:ONA65542 OWP65542:OWW65542 PGL65542:PGS65542 PQH65542:PQO65542 QAD65542:QAK65542 QJZ65542:QKG65542 QTV65542:QUC65542 RDR65542:RDY65542 RNN65542:RNU65542 RXJ65542:RXQ65542 SHF65542:SHM65542 SRB65542:SRI65542 TAX65542:TBE65542 TKT65542:TLA65542 TUP65542:TUW65542 UEL65542:UES65542 UOH65542:UOO65542 UYD65542:UYK65542 VHZ65542:VIG65542 VRV65542:VSC65542 WBR65542:WBY65542 WLN65542:WLU65542 WVJ65542:WVQ65542 B131078:I131078 IX131078:JE131078 ST131078:TA131078 ACP131078:ACW131078 AML131078:AMS131078 AWH131078:AWO131078 BGD131078:BGK131078 BPZ131078:BQG131078 BZV131078:CAC131078 CJR131078:CJY131078 CTN131078:CTU131078 DDJ131078:DDQ131078 DNF131078:DNM131078 DXB131078:DXI131078 EGX131078:EHE131078 EQT131078:ERA131078 FAP131078:FAW131078 FKL131078:FKS131078 FUH131078:FUO131078 GED131078:GEK131078 GNZ131078:GOG131078 GXV131078:GYC131078 HHR131078:HHY131078 HRN131078:HRU131078 IBJ131078:IBQ131078 ILF131078:ILM131078 IVB131078:IVI131078 JEX131078:JFE131078 JOT131078:JPA131078 JYP131078:JYW131078 KIL131078:KIS131078 KSH131078:KSO131078 LCD131078:LCK131078 LLZ131078:LMG131078 LVV131078:LWC131078 MFR131078:MFY131078 MPN131078:MPU131078 MZJ131078:MZQ131078 NJF131078:NJM131078 NTB131078:NTI131078 OCX131078:ODE131078 OMT131078:ONA131078 OWP131078:OWW131078 PGL131078:PGS131078 PQH131078:PQO131078 QAD131078:QAK131078 QJZ131078:QKG131078 QTV131078:QUC131078 RDR131078:RDY131078 RNN131078:RNU131078 RXJ131078:RXQ131078 SHF131078:SHM131078 SRB131078:SRI131078 TAX131078:TBE131078 TKT131078:TLA131078 TUP131078:TUW131078 UEL131078:UES131078 UOH131078:UOO131078 UYD131078:UYK131078 VHZ131078:VIG131078 VRV131078:VSC131078 WBR131078:WBY131078 WLN131078:WLU131078 WVJ131078:WVQ131078 B196614:I196614 IX196614:JE196614 ST196614:TA196614 ACP196614:ACW196614 AML196614:AMS196614 AWH196614:AWO196614 BGD196614:BGK196614 BPZ196614:BQG196614 BZV196614:CAC196614 CJR196614:CJY196614 CTN196614:CTU196614 DDJ196614:DDQ196614 DNF196614:DNM196614 DXB196614:DXI196614 EGX196614:EHE196614 EQT196614:ERA196614 FAP196614:FAW196614 FKL196614:FKS196614 FUH196614:FUO196614 GED196614:GEK196614 GNZ196614:GOG196614 GXV196614:GYC196614 HHR196614:HHY196614 HRN196614:HRU196614 IBJ196614:IBQ196614 ILF196614:ILM196614 IVB196614:IVI196614 JEX196614:JFE196614 JOT196614:JPA196614 JYP196614:JYW196614 KIL196614:KIS196614 KSH196614:KSO196614 LCD196614:LCK196614 LLZ196614:LMG196614 LVV196614:LWC196614 MFR196614:MFY196614 MPN196614:MPU196614 MZJ196614:MZQ196614 NJF196614:NJM196614 NTB196614:NTI196614 OCX196614:ODE196614 OMT196614:ONA196614 OWP196614:OWW196614 PGL196614:PGS196614 PQH196614:PQO196614 QAD196614:QAK196614 QJZ196614:QKG196614 QTV196614:QUC196614 RDR196614:RDY196614 RNN196614:RNU196614 RXJ196614:RXQ196614 SHF196614:SHM196614 SRB196614:SRI196614 TAX196614:TBE196614 TKT196614:TLA196614 TUP196614:TUW196614 UEL196614:UES196614 UOH196614:UOO196614 UYD196614:UYK196614 VHZ196614:VIG196614 VRV196614:VSC196614 WBR196614:WBY196614 WLN196614:WLU196614 WVJ196614:WVQ196614 B262150:I262150 IX262150:JE262150 ST262150:TA262150 ACP262150:ACW262150 AML262150:AMS262150 AWH262150:AWO262150 BGD262150:BGK262150 BPZ262150:BQG262150 BZV262150:CAC262150 CJR262150:CJY262150 CTN262150:CTU262150 DDJ262150:DDQ262150 DNF262150:DNM262150 DXB262150:DXI262150 EGX262150:EHE262150 EQT262150:ERA262150 FAP262150:FAW262150 FKL262150:FKS262150 FUH262150:FUO262150 GED262150:GEK262150 GNZ262150:GOG262150 GXV262150:GYC262150 HHR262150:HHY262150 HRN262150:HRU262150 IBJ262150:IBQ262150 ILF262150:ILM262150 IVB262150:IVI262150 JEX262150:JFE262150 JOT262150:JPA262150 JYP262150:JYW262150 KIL262150:KIS262150 KSH262150:KSO262150 LCD262150:LCK262150 LLZ262150:LMG262150 LVV262150:LWC262150 MFR262150:MFY262150 MPN262150:MPU262150 MZJ262150:MZQ262150 NJF262150:NJM262150 NTB262150:NTI262150 OCX262150:ODE262150 OMT262150:ONA262150 OWP262150:OWW262150 PGL262150:PGS262150 PQH262150:PQO262150 QAD262150:QAK262150 QJZ262150:QKG262150 QTV262150:QUC262150 RDR262150:RDY262150 RNN262150:RNU262150 RXJ262150:RXQ262150 SHF262150:SHM262150 SRB262150:SRI262150 TAX262150:TBE262150 TKT262150:TLA262150 TUP262150:TUW262150 UEL262150:UES262150 UOH262150:UOO262150 UYD262150:UYK262150 VHZ262150:VIG262150 VRV262150:VSC262150 WBR262150:WBY262150 WLN262150:WLU262150 WVJ262150:WVQ262150 B327686:I327686 IX327686:JE327686 ST327686:TA327686 ACP327686:ACW327686 AML327686:AMS327686 AWH327686:AWO327686 BGD327686:BGK327686 BPZ327686:BQG327686 BZV327686:CAC327686 CJR327686:CJY327686 CTN327686:CTU327686 DDJ327686:DDQ327686 DNF327686:DNM327686 DXB327686:DXI327686 EGX327686:EHE327686 EQT327686:ERA327686 FAP327686:FAW327686 FKL327686:FKS327686 FUH327686:FUO327686 GED327686:GEK327686 GNZ327686:GOG327686 GXV327686:GYC327686 HHR327686:HHY327686 HRN327686:HRU327686 IBJ327686:IBQ327686 ILF327686:ILM327686 IVB327686:IVI327686 JEX327686:JFE327686 JOT327686:JPA327686 JYP327686:JYW327686 KIL327686:KIS327686 KSH327686:KSO327686 LCD327686:LCK327686 LLZ327686:LMG327686 LVV327686:LWC327686 MFR327686:MFY327686 MPN327686:MPU327686 MZJ327686:MZQ327686 NJF327686:NJM327686 NTB327686:NTI327686 OCX327686:ODE327686 OMT327686:ONA327686 OWP327686:OWW327686 PGL327686:PGS327686 PQH327686:PQO327686 QAD327686:QAK327686 QJZ327686:QKG327686 QTV327686:QUC327686 RDR327686:RDY327686 RNN327686:RNU327686 RXJ327686:RXQ327686 SHF327686:SHM327686 SRB327686:SRI327686 TAX327686:TBE327686 TKT327686:TLA327686 TUP327686:TUW327686 UEL327686:UES327686 UOH327686:UOO327686 UYD327686:UYK327686 VHZ327686:VIG327686 VRV327686:VSC327686 WBR327686:WBY327686 WLN327686:WLU327686 WVJ327686:WVQ327686 B393222:I393222 IX393222:JE393222 ST393222:TA393222 ACP393222:ACW393222 AML393222:AMS393222 AWH393222:AWO393222 BGD393222:BGK393222 BPZ393222:BQG393222 BZV393222:CAC393222 CJR393222:CJY393222 CTN393222:CTU393222 DDJ393222:DDQ393222 DNF393222:DNM393222 DXB393222:DXI393222 EGX393222:EHE393222 EQT393222:ERA393222 FAP393222:FAW393222 FKL393222:FKS393222 FUH393222:FUO393222 GED393222:GEK393222 GNZ393222:GOG393222 GXV393222:GYC393222 HHR393222:HHY393222 HRN393222:HRU393222 IBJ393222:IBQ393222 ILF393222:ILM393222 IVB393222:IVI393222 JEX393222:JFE393222 JOT393222:JPA393222 JYP393222:JYW393222 KIL393222:KIS393222 KSH393222:KSO393222 LCD393222:LCK393222 LLZ393222:LMG393222 LVV393222:LWC393222 MFR393222:MFY393222 MPN393222:MPU393222 MZJ393222:MZQ393222 NJF393222:NJM393222 NTB393222:NTI393222 OCX393222:ODE393222 OMT393222:ONA393222 OWP393222:OWW393222 PGL393222:PGS393222 PQH393222:PQO393222 QAD393222:QAK393222 QJZ393222:QKG393222 QTV393222:QUC393222 RDR393222:RDY393222 RNN393222:RNU393222 RXJ393222:RXQ393222 SHF393222:SHM393222 SRB393222:SRI393222 TAX393222:TBE393222 TKT393222:TLA393222 TUP393222:TUW393222 UEL393222:UES393222 UOH393222:UOO393222 UYD393222:UYK393222 VHZ393222:VIG393222 VRV393222:VSC393222 WBR393222:WBY393222 WLN393222:WLU393222 WVJ393222:WVQ393222 B458758:I458758 IX458758:JE458758 ST458758:TA458758 ACP458758:ACW458758 AML458758:AMS458758 AWH458758:AWO458758 BGD458758:BGK458758 BPZ458758:BQG458758 BZV458758:CAC458758 CJR458758:CJY458758 CTN458758:CTU458758 DDJ458758:DDQ458758 DNF458758:DNM458758 DXB458758:DXI458758 EGX458758:EHE458758 EQT458758:ERA458758 FAP458758:FAW458758 FKL458758:FKS458758 FUH458758:FUO458758 GED458758:GEK458758 GNZ458758:GOG458758 GXV458758:GYC458758 HHR458758:HHY458758 HRN458758:HRU458758 IBJ458758:IBQ458758 ILF458758:ILM458758 IVB458758:IVI458758 JEX458758:JFE458758 JOT458758:JPA458758 JYP458758:JYW458758 KIL458758:KIS458758 KSH458758:KSO458758 LCD458758:LCK458758 LLZ458758:LMG458758 LVV458758:LWC458758 MFR458758:MFY458758 MPN458758:MPU458758 MZJ458758:MZQ458758 NJF458758:NJM458758 NTB458758:NTI458758 OCX458758:ODE458758 OMT458758:ONA458758 OWP458758:OWW458758 PGL458758:PGS458758 PQH458758:PQO458758 QAD458758:QAK458758 QJZ458758:QKG458758 QTV458758:QUC458758 RDR458758:RDY458758 RNN458758:RNU458758 RXJ458758:RXQ458758 SHF458758:SHM458758 SRB458758:SRI458758 TAX458758:TBE458758 TKT458758:TLA458758 TUP458758:TUW458758 UEL458758:UES458758 UOH458758:UOO458758 UYD458758:UYK458758 VHZ458758:VIG458758 VRV458758:VSC458758 WBR458758:WBY458758 WLN458758:WLU458758 WVJ458758:WVQ458758 B524294:I524294 IX524294:JE524294 ST524294:TA524294 ACP524294:ACW524294 AML524294:AMS524294 AWH524294:AWO524294 BGD524294:BGK524294 BPZ524294:BQG524294 BZV524294:CAC524294 CJR524294:CJY524294 CTN524294:CTU524294 DDJ524294:DDQ524294 DNF524294:DNM524294 DXB524294:DXI524294 EGX524294:EHE524294 EQT524294:ERA524294 FAP524294:FAW524294 FKL524294:FKS524294 FUH524294:FUO524294 GED524294:GEK524294 GNZ524294:GOG524294 GXV524294:GYC524294 HHR524294:HHY524294 HRN524294:HRU524294 IBJ524294:IBQ524294 ILF524294:ILM524294 IVB524294:IVI524294 JEX524294:JFE524294 JOT524294:JPA524294 JYP524294:JYW524294 KIL524294:KIS524294 KSH524294:KSO524294 LCD524294:LCK524294 LLZ524294:LMG524294 LVV524294:LWC524294 MFR524294:MFY524294 MPN524294:MPU524294 MZJ524294:MZQ524294 NJF524294:NJM524294 NTB524294:NTI524294 OCX524294:ODE524294 OMT524294:ONA524294 OWP524294:OWW524294 PGL524294:PGS524294 PQH524294:PQO524294 QAD524294:QAK524294 QJZ524294:QKG524294 QTV524294:QUC524294 RDR524294:RDY524294 RNN524294:RNU524294 RXJ524294:RXQ524294 SHF524294:SHM524294 SRB524294:SRI524294 TAX524294:TBE524294 TKT524294:TLA524294 TUP524294:TUW524294 UEL524294:UES524294 UOH524294:UOO524294 UYD524294:UYK524294 VHZ524294:VIG524294 VRV524294:VSC524294 WBR524294:WBY524294 WLN524294:WLU524294 WVJ524294:WVQ524294 B589830:I589830 IX589830:JE589830 ST589830:TA589830 ACP589830:ACW589830 AML589830:AMS589830 AWH589830:AWO589830 BGD589830:BGK589830 BPZ589830:BQG589830 BZV589830:CAC589830 CJR589830:CJY589830 CTN589830:CTU589830 DDJ589830:DDQ589830 DNF589830:DNM589830 DXB589830:DXI589830 EGX589830:EHE589830 EQT589830:ERA589830 FAP589830:FAW589830 FKL589830:FKS589830 FUH589830:FUO589830 GED589830:GEK589830 GNZ589830:GOG589830 GXV589830:GYC589830 HHR589830:HHY589830 HRN589830:HRU589830 IBJ589830:IBQ589830 ILF589830:ILM589830 IVB589830:IVI589830 JEX589830:JFE589830 JOT589830:JPA589830 JYP589830:JYW589830 KIL589830:KIS589830 KSH589830:KSO589830 LCD589830:LCK589830 LLZ589830:LMG589830 LVV589830:LWC589830 MFR589830:MFY589830 MPN589830:MPU589830 MZJ589830:MZQ589830 NJF589830:NJM589830 NTB589830:NTI589830 OCX589830:ODE589830 OMT589830:ONA589830 OWP589830:OWW589830 PGL589830:PGS589830 PQH589830:PQO589830 QAD589830:QAK589830 QJZ589830:QKG589830 QTV589830:QUC589830 RDR589830:RDY589830 RNN589830:RNU589830 RXJ589830:RXQ589830 SHF589830:SHM589830 SRB589830:SRI589830 TAX589830:TBE589830 TKT589830:TLA589830 TUP589830:TUW589830 UEL589830:UES589830 UOH589830:UOO589830 UYD589830:UYK589830 VHZ589830:VIG589830 VRV589830:VSC589830 WBR589830:WBY589830 WLN589830:WLU589830 WVJ589830:WVQ589830 B655366:I655366 IX655366:JE655366 ST655366:TA655366 ACP655366:ACW655366 AML655366:AMS655366 AWH655366:AWO655366 BGD655366:BGK655366 BPZ655366:BQG655366 BZV655366:CAC655366 CJR655366:CJY655366 CTN655366:CTU655366 DDJ655366:DDQ655366 DNF655366:DNM655366 DXB655366:DXI655366 EGX655366:EHE655366 EQT655366:ERA655366 FAP655366:FAW655366 FKL655366:FKS655366 FUH655366:FUO655366 GED655366:GEK655366 GNZ655366:GOG655366 GXV655366:GYC655366 HHR655366:HHY655366 HRN655366:HRU655366 IBJ655366:IBQ655366 ILF655366:ILM655366 IVB655366:IVI655366 JEX655366:JFE655366 JOT655366:JPA655366 JYP655366:JYW655366 KIL655366:KIS655366 KSH655366:KSO655366 LCD655366:LCK655366 LLZ655366:LMG655366 LVV655366:LWC655366 MFR655366:MFY655366 MPN655366:MPU655366 MZJ655366:MZQ655366 NJF655366:NJM655366 NTB655366:NTI655366 OCX655366:ODE655366 OMT655366:ONA655366 OWP655366:OWW655366 PGL655366:PGS655366 PQH655366:PQO655366 QAD655366:QAK655366 QJZ655366:QKG655366 QTV655366:QUC655366 RDR655366:RDY655366 RNN655366:RNU655366 RXJ655366:RXQ655366 SHF655366:SHM655366 SRB655366:SRI655366 TAX655366:TBE655366 TKT655366:TLA655366 TUP655366:TUW655366 UEL655366:UES655366 UOH655366:UOO655366 UYD655366:UYK655366 VHZ655366:VIG655366 VRV655366:VSC655366 WBR655366:WBY655366 WLN655366:WLU655366 WVJ655366:WVQ655366 B720902:I720902 IX720902:JE720902 ST720902:TA720902 ACP720902:ACW720902 AML720902:AMS720902 AWH720902:AWO720902 BGD720902:BGK720902 BPZ720902:BQG720902 BZV720902:CAC720902 CJR720902:CJY720902 CTN720902:CTU720902 DDJ720902:DDQ720902 DNF720902:DNM720902 DXB720902:DXI720902 EGX720902:EHE720902 EQT720902:ERA720902 FAP720902:FAW720902 FKL720902:FKS720902 FUH720902:FUO720902 GED720902:GEK720902 GNZ720902:GOG720902 GXV720902:GYC720902 HHR720902:HHY720902 HRN720902:HRU720902 IBJ720902:IBQ720902 ILF720902:ILM720902 IVB720902:IVI720902 JEX720902:JFE720902 JOT720902:JPA720902 JYP720902:JYW720902 KIL720902:KIS720902 KSH720902:KSO720902 LCD720902:LCK720902 LLZ720902:LMG720902 LVV720902:LWC720902 MFR720902:MFY720902 MPN720902:MPU720902 MZJ720902:MZQ720902 NJF720902:NJM720902 NTB720902:NTI720902 OCX720902:ODE720902 OMT720902:ONA720902 OWP720902:OWW720902 PGL720902:PGS720902 PQH720902:PQO720902 QAD720902:QAK720902 QJZ720902:QKG720902 QTV720902:QUC720902 RDR720902:RDY720902 RNN720902:RNU720902 RXJ720902:RXQ720902 SHF720902:SHM720902 SRB720902:SRI720902 TAX720902:TBE720902 TKT720902:TLA720902 TUP720902:TUW720902 UEL720902:UES720902 UOH720902:UOO720902 UYD720902:UYK720902 VHZ720902:VIG720902 VRV720902:VSC720902 WBR720902:WBY720902 WLN720902:WLU720902 WVJ720902:WVQ720902 B786438:I786438 IX786438:JE786438 ST786438:TA786438 ACP786438:ACW786438 AML786438:AMS786438 AWH786438:AWO786438 BGD786438:BGK786438 BPZ786438:BQG786438 BZV786438:CAC786438 CJR786438:CJY786438 CTN786438:CTU786438 DDJ786438:DDQ786438 DNF786438:DNM786438 DXB786438:DXI786438 EGX786438:EHE786438 EQT786438:ERA786438 FAP786438:FAW786438 FKL786438:FKS786438 FUH786438:FUO786438 GED786438:GEK786438 GNZ786438:GOG786438 GXV786438:GYC786438 HHR786438:HHY786438 HRN786438:HRU786438 IBJ786438:IBQ786438 ILF786438:ILM786438 IVB786438:IVI786438 JEX786438:JFE786438 JOT786438:JPA786438 JYP786438:JYW786438 KIL786438:KIS786438 KSH786438:KSO786438 LCD786438:LCK786438 LLZ786438:LMG786438 LVV786438:LWC786438 MFR786438:MFY786438 MPN786438:MPU786438 MZJ786438:MZQ786438 NJF786438:NJM786438 NTB786438:NTI786438 OCX786438:ODE786438 OMT786438:ONA786438 OWP786438:OWW786438 PGL786438:PGS786438 PQH786438:PQO786438 QAD786438:QAK786438 QJZ786438:QKG786438 QTV786438:QUC786438 RDR786438:RDY786438 RNN786438:RNU786438 RXJ786438:RXQ786438 SHF786438:SHM786438 SRB786438:SRI786438 TAX786438:TBE786438 TKT786438:TLA786438 TUP786438:TUW786438 UEL786438:UES786438 UOH786438:UOO786438 UYD786438:UYK786438 VHZ786438:VIG786438 VRV786438:VSC786438 WBR786438:WBY786438 WLN786438:WLU786438 WVJ786438:WVQ786438 B851974:I851974 IX851974:JE851974 ST851974:TA851974 ACP851974:ACW851974 AML851974:AMS851974 AWH851974:AWO851974 BGD851974:BGK851974 BPZ851974:BQG851974 BZV851974:CAC851974 CJR851974:CJY851974 CTN851974:CTU851974 DDJ851974:DDQ851974 DNF851974:DNM851974 DXB851974:DXI851974 EGX851974:EHE851974 EQT851974:ERA851974 FAP851974:FAW851974 FKL851974:FKS851974 FUH851974:FUO851974 GED851974:GEK851974 GNZ851974:GOG851974 GXV851974:GYC851974 HHR851974:HHY851974 HRN851974:HRU851974 IBJ851974:IBQ851974 ILF851974:ILM851974 IVB851974:IVI851974 JEX851974:JFE851974 JOT851974:JPA851974 JYP851974:JYW851974 KIL851974:KIS851974 KSH851974:KSO851974 LCD851974:LCK851974 LLZ851974:LMG851974 LVV851974:LWC851974 MFR851974:MFY851974 MPN851974:MPU851974 MZJ851974:MZQ851974 NJF851974:NJM851974 NTB851974:NTI851974 OCX851974:ODE851974 OMT851974:ONA851974 OWP851974:OWW851974 PGL851974:PGS851974 PQH851974:PQO851974 QAD851974:QAK851974 QJZ851974:QKG851974 QTV851974:QUC851974 RDR851974:RDY851974 RNN851974:RNU851974 RXJ851974:RXQ851974 SHF851974:SHM851974 SRB851974:SRI851974 TAX851974:TBE851974 TKT851974:TLA851974 TUP851974:TUW851974 UEL851974:UES851974 UOH851974:UOO851974 UYD851974:UYK851974 VHZ851974:VIG851974 VRV851974:VSC851974 WBR851974:WBY851974 WLN851974:WLU851974 WVJ851974:WVQ851974 B917510:I917510 IX917510:JE917510 ST917510:TA917510 ACP917510:ACW917510 AML917510:AMS917510 AWH917510:AWO917510 BGD917510:BGK917510 BPZ917510:BQG917510 BZV917510:CAC917510 CJR917510:CJY917510 CTN917510:CTU917510 DDJ917510:DDQ917510 DNF917510:DNM917510 DXB917510:DXI917510 EGX917510:EHE917510 EQT917510:ERA917510 FAP917510:FAW917510 FKL917510:FKS917510 FUH917510:FUO917510 GED917510:GEK917510 GNZ917510:GOG917510 GXV917510:GYC917510 HHR917510:HHY917510 HRN917510:HRU917510 IBJ917510:IBQ917510 ILF917510:ILM917510 IVB917510:IVI917510 JEX917510:JFE917510 JOT917510:JPA917510 JYP917510:JYW917510 KIL917510:KIS917510 KSH917510:KSO917510 LCD917510:LCK917510 LLZ917510:LMG917510 LVV917510:LWC917510 MFR917510:MFY917510 MPN917510:MPU917510 MZJ917510:MZQ917510 NJF917510:NJM917510 NTB917510:NTI917510 OCX917510:ODE917510 OMT917510:ONA917510 OWP917510:OWW917510 PGL917510:PGS917510 PQH917510:PQO917510 QAD917510:QAK917510 QJZ917510:QKG917510 QTV917510:QUC917510 RDR917510:RDY917510 RNN917510:RNU917510 RXJ917510:RXQ917510 SHF917510:SHM917510 SRB917510:SRI917510 TAX917510:TBE917510 TKT917510:TLA917510 TUP917510:TUW917510 UEL917510:UES917510 UOH917510:UOO917510 UYD917510:UYK917510 VHZ917510:VIG917510 VRV917510:VSC917510 WBR917510:WBY917510 WLN917510:WLU917510 WVJ917510:WVQ917510 B983046:I983046 IX983046:JE983046 ST983046:TA983046 ACP983046:ACW983046 AML983046:AMS983046 AWH983046:AWO983046 BGD983046:BGK983046 BPZ983046:BQG983046 BZV983046:CAC983046 CJR983046:CJY983046 CTN983046:CTU983046 DDJ983046:DDQ983046 DNF983046:DNM983046 DXB983046:DXI983046 EGX983046:EHE983046 EQT983046:ERA983046 FAP983046:FAW983046 FKL983046:FKS983046 FUH983046:FUO983046 GED983046:GEK983046 GNZ983046:GOG983046 GXV983046:GYC983046 HHR983046:HHY983046 HRN983046:HRU983046 IBJ983046:IBQ983046 ILF983046:ILM983046 IVB983046:IVI983046 JEX983046:JFE983046 JOT983046:JPA983046 JYP983046:JYW983046 KIL983046:KIS983046 KSH983046:KSO983046 LCD983046:LCK983046 LLZ983046:LMG983046 LVV983046:LWC983046 MFR983046:MFY983046 MPN983046:MPU983046 MZJ983046:MZQ983046 NJF983046:NJM983046 NTB983046:NTI983046 OCX983046:ODE983046 OMT983046:ONA983046 OWP983046:OWW983046 PGL983046:PGS983046 PQH983046:PQO983046 QAD983046:QAK983046 QJZ983046:QKG983046 QTV983046:QUC983046 RDR983046:RDY983046 RNN983046:RNU983046 RXJ983046:RXQ983046 SHF983046:SHM983046 SRB983046:SRI983046 TAX983046:TBE983046 TKT983046:TLA983046 TUP983046:TUW983046 UEL983046:UES983046 UOH983046:UOO983046 UYD983046:UYK983046 VHZ983046:VIG983046 VRV983046:VSC983046 WBR983046:WBY983046 WLN983046:WLU983046 WVJ983046:WVQ983046">
      <formula1>$K$4:$S$4</formula1>
    </dataValidation>
    <dataValidation type="list" allowBlank="1" showInputMessage="1" showErrorMessage="1"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formula1>$K$3:$M$3</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78"/>
  <sheetViews>
    <sheetView workbookViewId="0">
      <selection activeCell="P8" sqref="P8"/>
    </sheetView>
  </sheetViews>
  <sheetFormatPr baseColWidth="10" defaultColWidth="11.42578125" defaultRowHeight="15" x14ac:dyDescent="0.25"/>
  <cols>
    <col min="1" max="1" width="2.5703125" style="45" customWidth="1"/>
    <col min="2" max="5" width="4.28515625" hidden="1" customWidth="1"/>
    <col min="6" max="6" width="0.5703125" customWidth="1"/>
    <col min="7" max="7" width="18.85546875" style="232" bestFit="1" customWidth="1"/>
    <col min="8" max="8" width="33.85546875" style="232" customWidth="1"/>
    <col min="9" max="9" width="16.42578125" style="232" customWidth="1"/>
    <col min="10" max="10" width="18.28515625" style="232" customWidth="1"/>
    <col min="11" max="11" width="14" style="233" customWidth="1"/>
    <col min="12" max="12" width="13.5703125" style="232" customWidth="1"/>
    <col min="13" max="13" width="13.7109375" style="232" customWidth="1"/>
    <col min="14" max="14" width="22.42578125" style="232" customWidth="1"/>
    <col min="15" max="43" width="11.42578125" style="45"/>
  </cols>
  <sheetData>
    <row r="1" spans="2:21" s="45" customFormat="1" ht="15.75" x14ac:dyDescent="0.25">
      <c r="G1" s="219"/>
      <c r="H1" s="220"/>
      <c r="I1" s="220"/>
      <c r="J1" s="220"/>
      <c r="K1" s="221"/>
      <c r="L1" s="220"/>
      <c r="M1" s="220"/>
      <c r="N1" s="220"/>
      <c r="O1" s="218" t="s">
        <v>248</v>
      </c>
    </row>
    <row r="2" spans="2:21" s="45" customFormat="1" ht="15.75" x14ac:dyDescent="0.25">
      <c r="G2" s="406" t="s">
        <v>245</v>
      </c>
      <c r="H2" s="406"/>
      <c r="I2" s="406"/>
      <c r="J2" s="406"/>
      <c r="K2" s="406"/>
      <c r="L2" s="406"/>
      <c r="M2" s="406"/>
      <c r="N2" s="406"/>
      <c r="O2" s="406"/>
      <c r="P2" s="406"/>
      <c r="Q2" s="223"/>
      <c r="R2" s="224"/>
      <c r="S2" s="225" t="s">
        <v>247</v>
      </c>
      <c r="T2" s="224"/>
      <c r="U2" s="226"/>
    </row>
    <row r="3" spans="2:21" s="45" customFormat="1" x14ac:dyDescent="0.25">
      <c r="G3" s="407" t="s">
        <v>246</v>
      </c>
      <c r="H3" s="407"/>
      <c r="I3" s="407"/>
      <c r="J3" s="407"/>
      <c r="K3" s="407"/>
      <c r="L3" s="407"/>
      <c r="M3" s="407"/>
      <c r="N3" s="407"/>
      <c r="O3" s="407"/>
      <c r="P3" s="407"/>
      <c r="Q3" s="223"/>
      <c r="R3" s="224"/>
      <c r="S3" s="225" t="s">
        <v>21</v>
      </c>
      <c r="T3" s="224"/>
      <c r="U3" s="226"/>
    </row>
    <row r="4" spans="2:21" s="45" customFormat="1" x14ac:dyDescent="0.2">
      <c r="G4" s="408" t="s">
        <v>887</v>
      </c>
      <c r="H4" s="408"/>
      <c r="I4" s="408"/>
      <c r="J4" s="408"/>
      <c r="K4" s="408"/>
      <c r="L4" s="408"/>
      <c r="M4" s="408"/>
      <c r="N4" s="408"/>
      <c r="O4" s="408"/>
      <c r="P4" s="408"/>
      <c r="Q4" s="223"/>
      <c r="R4" s="224"/>
      <c r="S4" s="225" t="s">
        <v>198</v>
      </c>
      <c r="T4" s="224"/>
      <c r="U4" s="226"/>
    </row>
    <row r="5" spans="2:21" s="45" customFormat="1" x14ac:dyDescent="0.25">
      <c r="H5" s="222"/>
      <c r="I5" s="238"/>
      <c r="J5" s="405"/>
      <c r="K5" s="405"/>
      <c r="L5" s="222"/>
      <c r="M5" s="222"/>
      <c r="N5" s="222"/>
      <c r="O5" s="222"/>
      <c r="P5" s="222"/>
      <c r="Q5" s="223"/>
      <c r="R5" s="224"/>
      <c r="S5" s="224"/>
      <c r="T5" s="224"/>
      <c r="U5" s="226"/>
    </row>
    <row r="6" spans="2:21" s="45" customFormat="1" x14ac:dyDescent="0.25">
      <c r="G6" s="237" t="s">
        <v>886</v>
      </c>
      <c r="H6" s="404" t="s">
        <v>1172</v>
      </c>
      <c r="I6" s="404"/>
      <c r="J6" s="404"/>
      <c r="K6" s="404"/>
      <c r="L6" s="404"/>
      <c r="M6" s="404"/>
      <c r="N6" s="404"/>
      <c r="O6" s="218"/>
    </row>
    <row r="7" spans="2:21" ht="25.5" customHeight="1" x14ac:dyDescent="0.2">
      <c r="B7" s="227" t="s">
        <v>905</v>
      </c>
      <c r="C7" s="228" t="s">
        <v>906</v>
      </c>
      <c r="D7" s="228" t="s">
        <v>907</v>
      </c>
      <c r="E7" s="228" t="s">
        <v>908</v>
      </c>
      <c r="F7" s="229" t="s">
        <v>909</v>
      </c>
      <c r="G7" s="234" t="s">
        <v>910</v>
      </c>
      <c r="H7" s="235" t="s">
        <v>0</v>
      </c>
      <c r="I7" s="235" t="s">
        <v>1</v>
      </c>
      <c r="J7" s="235" t="s">
        <v>27</v>
      </c>
      <c r="K7" s="236" t="s">
        <v>2</v>
      </c>
      <c r="L7" s="235" t="s">
        <v>3</v>
      </c>
      <c r="M7" s="235" t="s">
        <v>884</v>
      </c>
      <c r="N7" s="235" t="s">
        <v>28</v>
      </c>
    </row>
    <row r="8" spans="2:21" ht="12.75" x14ac:dyDescent="0.2">
      <c r="B8" s="230" t="e">
        <f>IF(Tabla1[[#This Row],[Código_Actividad]]="","",CONCATENATE(Tabla1[[#This Row],[POA]],".",Tabla1[[#This Row],[SRS]],".",Tabla1[[#This Row],[AREA]],".",Tabla1[[#This Row],[TIPO]]))</f>
        <v>#REF!</v>
      </c>
      <c r="C8" s="230" t="e">
        <f>IF(Tabla1[[#This Row],[Código_Actividad]]="","",'[2]Formulario PPGR1'!#REF!)</f>
        <v>#REF!</v>
      </c>
      <c r="D8" s="230" t="e">
        <f>IF(Tabla1[[#This Row],[Código_Actividad]]="","",'[2]Formulario PPGR1'!#REF!)</f>
        <v>#REF!</v>
      </c>
      <c r="E8" s="230" t="e">
        <f>IF(Tabla1[[#This Row],[Código_Actividad]]="","",'[2]Formulario PPGR1'!#REF!)</f>
        <v>#REF!</v>
      </c>
      <c r="F8" s="230" t="e">
        <f>IF(Tabla1[[#This Row],[Código_Actividad]]="","",'[2]Formulario PPGR1'!#REF!)</f>
        <v>#REF!</v>
      </c>
      <c r="G8" s="380" t="s">
        <v>1071</v>
      </c>
      <c r="H8" s="381" t="s">
        <v>1100</v>
      </c>
      <c r="I8" s="381" t="s">
        <v>1101</v>
      </c>
      <c r="J8" s="382">
        <v>1</v>
      </c>
      <c r="K8" s="383">
        <v>351.8</v>
      </c>
      <c r="L8" s="384" t="e">
        <f>+[3]!Tabla1[[#This Row],[Precio Unitario]]*[3]!Tabla1[[#This Row],[Cantidad de Insumos]]</f>
        <v>#REF!</v>
      </c>
      <c r="M8" s="385"/>
      <c r="N8" s="381"/>
    </row>
    <row r="9" spans="2:21" ht="12.75" x14ac:dyDescent="0.2">
      <c r="B9" s="230" t="e">
        <f>IF(Tabla1[[#This Row],[Código_Actividad]]="","",CONCATENATE(Tabla1[[#This Row],[POA]],".",Tabla1[[#This Row],[SRS]],".",Tabla1[[#This Row],[AREA]],".",Tabla1[[#This Row],[TIPO]]))</f>
        <v>#REF!</v>
      </c>
      <c r="C9" s="230" t="e">
        <f>IF(Tabla1[[#This Row],[Código_Actividad]]="","",'[2]Formulario PPGR1'!#REF!)</f>
        <v>#REF!</v>
      </c>
      <c r="D9" s="230" t="e">
        <f>IF(Tabla1[[#This Row],[Código_Actividad]]="","",'[2]Formulario PPGR1'!#REF!)</f>
        <v>#REF!</v>
      </c>
      <c r="E9" s="230" t="e">
        <f>IF(Tabla1[[#This Row],[Código_Actividad]]="","",'[2]Formulario PPGR1'!#REF!)</f>
        <v>#REF!</v>
      </c>
      <c r="F9" s="230" t="e">
        <f>IF(Tabla1[[#This Row],[Código_Actividad]]="","",'[2]Formulario PPGR1'!#REF!)</f>
        <v>#REF!</v>
      </c>
      <c r="G9" s="380" t="s">
        <v>1071</v>
      </c>
      <c r="H9" s="381" t="s">
        <v>1102</v>
      </c>
      <c r="I9" s="381" t="s">
        <v>880</v>
      </c>
      <c r="J9" s="382">
        <v>6</v>
      </c>
      <c r="K9" s="383">
        <v>15</v>
      </c>
      <c r="L9" s="384" t="e">
        <f>+[3]!Tabla1[[#This Row],[Precio Unitario]]*[3]!Tabla1[[#This Row],[Cantidad de Insumos]]</f>
        <v>#REF!</v>
      </c>
      <c r="M9" s="385"/>
      <c r="N9" s="381"/>
    </row>
    <row r="10" spans="2:21" ht="12.75" x14ac:dyDescent="0.2">
      <c r="B10" s="230" t="e">
        <f>IF(Tabla1[[#This Row],[Código_Actividad]]="","",CONCATENATE(Tabla1[[#This Row],[POA]],".",Tabla1[[#This Row],[SRS]],".",Tabla1[[#This Row],[AREA]],".",Tabla1[[#This Row],[TIPO]]))</f>
        <v>#REF!</v>
      </c>
      <c r="C10" s="230" t="e">
        <f>IF(Tabla1[[#This Row],[Código_Actividad]]="","",'[2]Formulario PPGR1'!#REF!)</f>
        <v>#REF!</v>
      </c>
      <c r="D10" s="230" t="e">
        <f>IF(Tabla1[[#This Row],[Código_Actividad]]="","",'[2]Formulario PPGR1'!#REF!)</f>
        <v>#REF!</v>
      </c>
      <c r="E10" s="230" t="e">
        <f>IF(Tabla1[[#This Row],[Código_Actividad]]="","",'[2]Formulario PPGR1'!#REF!)</f>
        <v>#REF!</v>
      </c>
      <c r="F10" s="230" t="e">
        <f>IF(Tabla1[[#This Row],[Código_Actividad]]="","",'[2]Formulario PPGR1'!#REF!)</f>
        <v>#REF!</v>
      </c>
      <c r="G10" s="380" t="s">
        <v>1071</v>
      </c>
      <c r="H10" s="381" t="s">
        <v>1103</v>
      </c>
      <c r="I10" s="381" t="s">
        <v>1104</v>
      </c>
      <c r="J10" s="382">
        <v>1</v>
      </c>
      <c r="K10" s="383">
        <v>750</v>
      </c>
      <c r="L10" s="384" t="e">
        <f>+[3]!Tabla1[[#This Row],[Precio Unitario]]*[3]!Tabla1[[#This Row],[Cantidad de Insumos]]</f>
        <v>#REF!</v>
      </c>
      <c r="M10" s="385"/>
      <c r="N10" s="381"/>
    </row>
    <row r="11" spans="2:21" ht="12.75" x14ac:dyDescent="0.2">
      <c r="B11" s="230" t="e">
        <f>IF(Tabla1[[#This Row],[Código_Actividad]]="","",CONCATENATE(Tabla1[[#This Row],[POA]],".",Tabla1[[#This Row],[SRS]],".",Tabla1[[#This Row],[AREA]],".",Tabla1[[#This Row],[TIPO]]))</f>
        <v>#REF!</v>
      </c>
      <c r="C11" s="230" t="e">
        <f>IF(Tabla1[[#This Row],[Código_Actividad]]="","",'[2]Formulario PPGR1'!#REF!)</f>
        <v>#REF!</v>
      </c>
      <c r="D11" s="230" t="e">
        <f>IF(Tabla1[[#This Row],[Código_Actividad]]="","",'[2]Formulario PPGR1'!#REF!)</f>
        <v>#REF!</v>
      </c>
      <c r="E11" s="230" t="e">
        <f>IF(Tabla1[[#This Row],[Código_Actividad]]="","",'[2]Formulario PPGR1'!#REF!)</f>
        <v>#REF!</v>
      </c>
      <c r="F11" s="230" t="e">
        <f>IF(Tabla1[[#This Row],[Código_Actividad]]="","",'[2]Formulario PPGR1'!#REF!)</f>
        <v>#REF!</v>
      </c>
      <c r="G11" s="380" t="s">
        <v>1105</v>
      </c>
      <c r="H11" s="381" t="s">
        <v>1100</v>
      </c>
      <c r="I11" s="381" t="s">
        <v>1101</v>
      </c>
      <c r="J11" s="382">
        <v>1</v>
      </c>
      <c r="K11" s="383">
        <v>351.8</v>
      </c>
      <c r="L11" s="384" t="e">
        <f>+[3]!Tabla1[[#This Row],[Precio Unitario]]*[3]!Tabla1[[#This Row],[Cantidad de Insumos]]</f>
        <v>#REF!</v>
      </c>
      <c r="M11" s="385"/>
      <c r="N11" s="381"/>
    </row>
    <row r="12" spans="2:21" ht="12.75" x14ac:dyDescent="0.2">
      <c r="B12" s="230" t="e">
        <f>IF(Tabla1[[#This Row],[Código_Actividad]]="","",CONCATENATE(Tabla1[[#This Row],[POA]],".",Tabla1[[#This Row],[SRS]],".",Tabla1[[#This Row],[AREA]],".",Tabla1[[#This Row],[TIPO]]))</f>
        <v>#REF!</v>
      </c>
      <c r="C12" s="230" t="e">
        <f>IF(Tabla1[[#This Row],[Código_Actividad]]="","",'[2]Formulario PPGR1'!#REF!)</f>
        <v>#REF!</v>
      </c>
      <c r="D12" s="230" t="e">
        <f>IF(Tabla1[[#This Row],[Código_Actividad]]="","",'[2]Formulario PPGR1'!#REF!)</f>
        <v>#REF!</v>
      </c>
      <c r="E12" s="230" t="e">
        <f>IF(Tabla1[[#This Row],[Código_Actividad]]="","",'[2]Formulario PPGR1'!#REF!)</f>
        <v>#REF!</v>
      </c>
      <c r="F12" s="230" t="e">
        <f>IF(Tabla1[[#This Row],[Código_Actividad]]="","",'[2]Formulario PPGR1'!#REF!)</f>
        <v>#REF!</v>
      </c>
      <c r="G12" s="380" t="s">
        <v>1105</v>
      </c>
      <c r="H12" s="381" t="s">
        <v>1102</v>
      </c>
      <c r="I12" s="381" t="s">
        <v>880</v>
      </c>
      <c r="J12" s="382">
        <v>6</v>
      </c>
      <c r="K12" s="383">
        <v>15</v>
      </c>
      <c r="L12" s="384" t="e">
        <f>+[3]!Tabla1[[#This Row],[Precio Unitario]]*[3]!Tabla1[[#This Row],[Cantidad de Insumos]]</f>
        <v>#REF!</v>
      </c>
      <c r="M12" s="385"/>
      <c r="N12" s="381"/>
    </row>
    <row r="13" spans="2:21" ht="12.75" x14ac:dyDescent="0.2">
      <c r="B13" s="230" t="e">
        <f>IF(Tabla1[[#This Row],[Código_Actividad]]="","",CONCATENATE(Tabla1[[#This Row],[POA]],".",Tabla1[[#This Row],[SRS]],".",Tabla1[[#This Row],[AREA]],".",Tabla1[[#This Row],[TIPO]]))</f>
        <v>#REF!</v>
      </c>
      <c r="C13" s="230" t="e">
        <f>IF(Tabla1[[#This Row],[Código_Actividad]]="","",'[2]Formulario PPGR1'!#REF!)</f>
        <v>#REF!</v>
      </c>
      <c r="D13" s="230" t="e">
        <f>IF(Tabla1[[#This Row],[Código_Actividad]]="","",'[2]Formulario PPGR1'!#REF!)</f>
        <v>#REF!</v>
      </c>
      <c r="E13" s="230" t="e">
        <f>IF(Tabla1[[#This Row],[Código_Actividad]]="","",'[2]Formulario PPGR1'!#REF!)</f>
        <v>#REF!</v>
      </c>
      <c r="F13" s="230" t="e">
        <f>IF(Tabla1[[#This Row],[Código_Actividad]]="","",'[2]Formulario PPGR1'!#REF!)</f>
        <v>#REF!</v>
      </c>
      <c r="G13" s="380" t="s">
        <v>1105</v>
      </c>
      <c r="H13" s="381" t="s">
        <v>1103</v>
      </c>
      <c r="I13" s="381" t="s">
        <v>1104</v>
      </c>
      <c r="J13" s="382">
        <v>1</v>
      </c>
      <c r="K13" s="383">
        <v>750</v>
      </c>
      <c r="L13" s="384" t="e">
        <f>+[3]!Tabla1[[#This Row],[Precio Unitario]]*[3]!Tabla1[[#This Row],[Cantidad de Insumos]]</f>
        <v>#REF!</v>
      </c>
      <c r="M13" s="385"/>
      <c r="N13" s="381"/>
    </row>
    <row r="14" spans="2:21" ht="12.75" x14ac:dyDescent="0.2">
      <c r="B14" s="230" t="e">
        <f>IF(Tabla1[[#This Row],[Código_Actividad]]="","",CONCATENATE(Tabla1[[#This Row],[POA]],".",Tabla1[[#This Row],[SRS]],".",Tabla1[[#This Row],[AREA]],".",Tabla1[[#This Row],[TIPO]]))</f>
        <v>#REF!</v>
      </c>
      <c r="C14" s="230" t="e">
        <f>IF(Tabla1[[#This Row],[Código_Actividad]]="","",'[2]Formulario PPGR1'!#REF!)</f>
        <v>#REF!</v>
      </c>
      <c r="D14" s="230" t="e">
        <f>IF(Tabla1[[#This Row],[Código_Actividad]]="","",'[2]Formulario PPGR1'!#REF!)</f>
        <v>#REF!</v>
      </c>
      <c r="E14" s="230" t="e">
        <f>IF(Tabla1[[#This Row],[Código_Actividad]]="","",'[2]Formulario PPGR1'!#REF!)</f>
        <v>#REF!</v>
      </c>
      <c r="F14" s="230" t="e">
        <f>IF(Tabla1[[#This Row],[Código_Actividad]]="","",'[2]Formulario PPGR1'!#REF!)</f>
        <v>#REF!</v>
      </c>
      <c r="G14" s="380" t="s">
        <v>1105</v>
      </c>
      <c r="H14" s="381" t="s">
        <v>1106</v>
      </c>
      <c r="I14" s="381" t="s">
        <v>880</v>
      </c>
      <c r="J14" s="382">
        <v>8</v>
      </c>
      <c r="K14" s="383">
        <v>500</v>
      </c>
      <c r="L14" s="384" t="e">
        <f>+[3]!Tabla1[[#This Row],[Precio Unitario]]*[3]!Tabla1[[#This Row],[Cantidad de Insumos]]</f>
        <v>#REF!</v>
      </c>
      <c r="M14" s="385"/>
      <c r="N14" s="381"/>
    </row>
    <row r="15" spans="2:21" ht="12.75" x14ac:dyDescent="0.2">
      <c r="B15" s="230" t="e">
        <f>IF(Tabla1[[#This Row],[Código_Actividad]]="","",CONCATENATE(Tabla1[[#This Row],[POA]],".",Tabla1[[#This Row],[SRS]],".",Tabla1[[#This Row],[AREA]],".",Tabla1[[#This Row],[TIPO]]))</f>
        <v>#REF!</v>
      </c>
      <c r="C15" s="230" t="e">
        <f>IF(Tabla1[[#This Row],[Código_Actividad]]="","",'[2]Formulario PPGR1'!#REF!)</f>
        <v>#REF!</v>
      </c>
      <c r="D15" s="230" t="e">
        <f>IF(Tabla1[[#This Row],[Código_Actividad]]="","",'[2]Formulario PPGR1'!#REF!)</f>
        <v>#REF!</v>
      </c>
      <c r="E15" s="230" t="e">
        <f>IF(Tabla1[[#This Row],[Código_Actividad]]="","",'[2]Formulario PPGR1'!#REF!)</f>
        <v>#REF!</v>
      </c>
      <c r="F15" s="230" t="e">
        <f>IF(Tabla1[[#This Row],[Código_Actividad]]="","",'[2]Formulario PPGR1'!#REF!)</f>
        <v>#REF!</v>
      </c>
      <c r="G15" s="380" t="s">
        <v>1072</v>
      </c>
      <c r="H15" s="381" t="s">
        <v>1100</v>
      </c>
      <c r="I15" s="381" t="s">
        <v>880</v>
      </c>
      <c r="J15" s="382">
        <v>5</v>
      </c>
      <c r="K15" s="383">
        <v>1.1000000000000001</v>
      </c>
      <c r="L15" s="384" t="e">
        <f>+[3]!Tabla1[[#This Row],[Precio Unitario]]*[3]!Tabla1[[#This Row],[Cantidad de Insumos]]</f>
        <v>#REF!</v>
      </c>
      <c r="M15" s="385"/>
      <c r="N15" s="381"/>
    </row>
    <row r="16" spans="2:21" ht="12.75" x14ac:dyDescent="0.2">
      <c r="B16" s="230" t="e">
        <f>IF(Tabla1[[#This Row],[Código_Actividad]]="","",CONCATENATE(Tabla1[[#This Row],[POA]],".",Tabla1[[#This Row],[SRS]],".",Tabla1[[#This Row],[AREA]],".",Tabla1[[#This Row],[TIPO]]))</f>
        <v>#REF!</v>
      </c>
      <c r="C16" s="230" t="e">
        <f>IF(Tabla1[[#This Row],[Código_Actividad]]="","",'[2]Formulario PPGR1'!#REF!)</f>
        <v>#REF!</v>
      </c>
      <c r="D16" s="230" t="e">
        <f>IF(Tabla1[[#This Row],[Código_Actividad]]="","",'[2]Formulario PPGR1'!#REF!)</f>
        <v>#REF!</v>
      </c>
      <c r="E16" s="230" t="e">
        <f>IF(Tabla1[[#This Row],[Código_Actividad]]="","",'[2]Formulario PPGR1'!#REF!)</f>
        <v>#REF!</v>
      </c>
      <c r="F16" s="230" t="e">
        <f>IF(Tabla1[[#This Row],[Código_Actividad]]="","",'[2]Formulario PPGR1'!#REF!)</f>
        <v>#REF!</v>
      </c>
      <c r="G16" s="380" t="s">
        <v>1072</v>
      </c>
      <c r="H16" s="381" t="s">
        <v>1102</v>
      </c>
      <c r="I16" s="381" t="s">
        <v>880</v>
      </c>
      <c r="J16" s="382">
        <v>2</v>
      </c>
      <c r="K16" s="383">
        <v>15</v>
      </c>
      <c r="L16" s="384" t="e">
        <f>+[3]!Tabla1[[#This Row],[Precio Unitario]]*[3]!Tabla1[[#This Row],[Cantidad de Insumos]]</f>
        <v>#REF!</v>
      </c>
      <c r="M16" s="385"/>
      <c r="N16" s="381"/>
    </row>
    <row r="17" spans="2:14" ht="12.75" x14ac:dyDescent="0.2">
      <c r="B17" s="230" t="e">
        <f>IF(Tabla1[[#This Row],[Código_Actividad]]="","",CONCATENATE(Tabla1[[#This Row],[POA]],".",Tabla1[[#This Row],[SRS]],".",Tabla1[[#This Row],[AREA]],".",Tabla1[[#This Row],[TIPO]]))</f>
        <v>#REF!</v>
      </c>
      <c r="C17" s="230" t="e">
        <f>IF(Tabla1[[#This Row],[Código_Actividad]]="","",'[2]Formulario PPGR1'!#REF!)</f>
        <v>#REF!</v>
      </c>
      <c r="D17" s="230" t="e">
        <f>IF(Tabla1[[#This Row],[Código_Actividad]]="","",'[2]Formulario PPGR1'!#REF!)</f>
        <v>#REF!</v>
      </c>
      <c r="E17" s="230" t="e">
        <f>IF(Tabla1[[#This Row],[Código_Actividad]]="","",'[2]Formulario PPGR1'!#REF!)</f>
        <v>#REF!</v>
      </c>
      <c r="F17" s="230" t="e">
        <f>IF(Tabla1[[#This Row],[Código_Actividad]]="","",'[2]Formulario PPGR1'!#REF!)</f>
        <v>#REF!</v>
      </c>
      <c r="G17" s="380" t="s">
        <v>1072</v>
      </c>
      <c r="H17" s="381" t="s">
        <v>1106</v>
      </c>
      <c r="I17" s="381" t="s">
        <v>880</v>
      </c>
      <c r="J17" s="382">
        <v>1</v>
      </c>
      <c r="K17" s="383">
        <v>1500</v>
      </c>
      <c r="L17" s="384" t="e">
        <f>+[3]!Tabla1[[#This Row],[Precio Unitario]]*[3]!Tabla1[[#This Row],[Cantidad de Insumos]]</f>
        <v>#REF!</v>
      </c>
      <c r="M17" s="385"/>
      <c r="N17" s="381"/>
    </row>
    <row r="18" spans="2:14" ht="12.75" x14ac:dyDescent="0.2">
      <c r="B18" s="230" t="e">
        <f>IF(Tabla1[[#This Row],[Código_Actividad]]="","",CONCATENATE(Tabla1[[#This Row],[POA]],".",Tabla1[[#This Row],[SRS]],".",Tabla1[[#This Row],[AREA]],".",Tabla1[[#This Row],[TIPO]]))</f>
        <v>#REF!</v>
      </c>
      <c r="C18" s="230" t="e">
        <f>IF(Tabla1[[#This Row],[Código_Actividad]]="","",'[2]Formulario PPGR1'!#REF!)</f>
        <v>#REF!</v>
      </c>
      <c r="D18" s="230" t="e">
        <f>IF(Tabla1[[#This Row],[Código_Actividad]]="","",'[2]Formulario PPGR1'!#REF!)</f>
        <v>#REF!</v>
      </c>
      <c r="E18" s="230" t="e">
        <f>IF(Tabla1[[#This Row],[Código_Actividad]]="","",'[2]Formulario PPGR1'!#REF!)</f>
        <v>#REF!</v>
      </c>
      <c r="F18" s="230" t="e">
        <f>IF(Tabla1[[#This Row],[Código_Actividad]]="","",'[2]Formulario PPGR1'!#REF!)</f>
        <v>#REF!</v>
      </c>
      <c r="G18" s="386" t="s">
        <v>1107</v>
      </c>
      <c r="H18" s="381" t="s">
        <v>1100</v>
      </c>
      <c r="I18" s="381" t="s">
        <v>1101</v>
      </c>
      <c r="J18" s="382">
        <v>2</v>
      </c>
      <c r="K18" s="383">
        <v>351.8</v>
      </c>
      <c r="L18" s="384" t="e">
        <f>+[3]!Tabla1[[#This Row],[Precio Unitario]]*[3]!Tabla1[[#This Row],[Cantidad de Insumos]]</f>
        <v>#REF!</v>
      </c>
      <c r="M18" s="385"/>
      <c r="N18" s="381"/>
    </row>
    <row r="19" spans="2:14" ht="12.75" x14ac:dyDescent="0.2">
      <c r="B19" s="230" t="e">
        <f>IF(Tabla1[[#This Row],[Código_Actividad]]="","",CONCATENATE(Tabla1[[#This Row],[POA]],".",Tabla1[[#This Row],[SRS]],".",Tabla1[[#This Row],[AREA]],".",Tabla1[[#This Row],[TIPO]]))</f>
        <v>#REF!</v>
      </c>
      <c r="C19" s="230" t="e">
        <f>IF(Tabla1[[#This Row],[Código_Actividad]]="","",'[2]Formulario PPGR1'!#REF!)</f>
        <v>#REF!</v>
      </c>
      <c r="D19" s="230" t="e">
        <f>IF(Tabla1[[#This Row],[Código_Actividad]]="","",'[2]Formulario PPGR1'!#REF!)</f>
        <v>#REF!</v>
      </c>
      <c r="E19" s="230" t="e">
        <f>IF(Tabla1[[#This Row],[Código_Actividad]]="","",'[2]Formulario PPGR1'!#REF!)</f>
        <v>#REF!</v>
      </c>
      <c r="F19" s="230" t="e">
        <f>IF(Tabla1[[#This Row],[Código_Actividad]]="","",'[2]Formulario PPGR1'!#REF!)</f>
        <v>#REF!</v>
      </c>
      <c r="G19" s="386" t="s">
        <v>1107</v>
      </c>
      <c r="H19" s="381" t="s">
        <v>1102</v>
      </c>
      <c r="I19" s="381" t="s">
        <v>880</v>
      </c>
      <c r="J19" s="382">
        <v>12</v>
      </c>
      <c r="K19" s="383">
        <v>15</v>
      </c>
      <c r="L19" s="384" t="e">
        <f>+[3]!Tabla1[[#This Row],[Precio Unitario]]*[3]!Tabla1[[#This Row],[Cantidad de Insumos]]</f>
        <v>#REF!</v>
      </c>
      <c r="M19" s="385"/>
      <c r="N19" s="381"/>
    </row>
    <row r="20" spans="2:14" ht="12.75" x14ac:dyDescent="0.2">
      <c r="B20" s="230" t="e">
        <f>IF(Tabla1[[#This Row],[Código_Actividad]]="","",CONCATENATE(Tabla1[[#This Row],[POA]],".",Tabla1[[#This Row],[SRS]],".",Tabla1[[#This Row],[AREA]],".",Tabla1[[#This Row],[TIPO]]))</f>
        <v>#REF!</v>
      </c>
      <c r="C20" s="230" t="e">
        <f>IF(Tabla1[[#This Row],[Código_Actividad]]="","",'[2]Formulario PPGR1'!#REF!)</f>
        <v>#REF!</v>
      </c>
      <c r="D20" s="230" t="e">
        <f>IF(Tabla1[[#This Row],[Código_Actividad]]="","",'[2]Formulario PPGR1'!#REF!)</f>
        <v>#REF!</v>
      </c>
      <c r="E20" s="230" t="e">
        <f>IF(Tabla1[[#This Row],[Código_Actividad]]="","",'[2]Formulario PPGR1'!#REF!)</f>
        <v>#REF!</v>
      </c>
      <c r="F20" s="230" t="e">
        <f>IF(Tabla1[[#This Row],[Código_Actividad]]="","",'[2]Formulario PPGR1'!#REF!)</f>
        <v>#REF!</v>
      </c>
      <c r="G20" s="386" t="s">
        <v>1107</v>
      </c>
      <c r="H20" s="381" t="s">
        <v>1103</v>
      </c>
      <c r="I20" s="381" t="s">
        <v>1104</v>
      </c>
      <c r="J20" s="382">
        <v>2</v>
      </c>
      <c r="K20" s="383">
        <v>750</v>
      </c>
      <c r="L20" s="384" t="e">
        <f>+[3]!Tabla1[[#This Row],[Precio Unitario]]*[3]!Tabla1[[#This Row],[Cantidad de Insumos]]</f>
        <v>#REF!</v>
      </c>
      <c r="M20" s="385"/>
      <c r="N20" s="381"/>
    </row>
    <row r="21" spans="2:14" ht="12.75" x14ac:dyDescent="0.2">
      <c r="B21" s="230" t="e">
        <f>IF(Tabla1[[#This Row],[Código_Actividad]]="","",CONCATENATE(Tabla1[[#This Row],[POA]],".",Tabla1[[#This Row],[SRS]],".",Tabla1[[#This Row],[AREA]],".",Tabla1[[#This Row],[TIPO]]))</f>
        <v>#REF!</v>
      </c>
      <c r="C21" s="230" t="e">
        <f>IF(Tabla1[[#This Row],[Código_Actividad]]="","",'[2]Formulario PPGR1'!#REF!)</f>
        <v>#REF!</v>
      </c>
      <c r="D21" s="230" t="e">
        <f>IF(Tabla1[[#This Row],[Código_Actividad]]="","",'[2]Formulario PPGR1'!#REF!)</f>
        <v>#REF!</v>
      </c>
      <c r="E21" s="230" t="e">
        <f>IF(Tabla1[[#This Row],[Código_Actividad]]="","",'[2]Formulario PPGR1'!#REF!)</f>
        <v>#REF!</v>
      </c>
      <c r="F21" s="230" t="e">
        <f>IF(Tabla1[[#This Row],[Código_Actividad]]="","",'[2]Formulario PPGR1'!#REF!)</f>
        <v>#REF!</v>
      </c>
      <c r="G21" s="386" t="s">
        <v>1073</v>
      </c>
      <c r="H21" s="381" t="s">
        <v>1100</v>
      </c>
      <c r="I21" s="381" t="s">
        <v>1101</v>
      </c>
      <c r="J21" s="382">
        <v>2</v>
      </c>
      <c r="K21" s="383">
        <v>351.8</v>
      </c>
      <c r="L21" s="384" t="e">
        <f>+[3]!Tabla1[[#This Row],[Precio Unitario]]*[3]!Tabla1[[#This Row],[Cantidad de Insumos]]</f>
        <v>#REF!</v>
      </c>
      <c r="M21" s="385"/>
      <c r="N21" s="381"/>
    </row>
    <row r="22" spans="2:14" ht="12.75" x14ac:dyDescent="0.2">
      <c r="B22" s="230" t="e">
        <f>IF(Tabla1[[#This Row],[Código_Actividad]]="","",CONCATENATE(Tabla1[[#This Row],[POA]],".",Tabla1[[#This Row],[SRS]],".",Tabla1[[#This Row],[AREA]],".",Tabla1[[#This Row],[TIPO]]))</f>
        <v>#REF!</v>
      </c>
      <c r="C22" s="230" t="e">
        <f>IF(Tabla1[[#This Row],[Código_Actividad]]="","",'[2]Formulario PPGR1'!#REF!)</f>
        <v>#REF!</v>
      </c>
      <c r="D22" s="230" t="e">
        <f>IF(Tabla1[[#This Row],[Código_Actividad]]="","",'[2]Formulario PPGR1'!#REF!)</f>
        <v>#REF!</v>
      </c>
      <c r="E22" s="230" t="e">
        <f>IF(Tabla1[[#This Row],[Código_Actividad]]="","",'[2]Formulario PPGR1'!#REF!)</f>
        <v>#REF!</v>
      </c>
      <c r="F22" s="230" t="e">
        <f>IF(Tabla1[[#This Row],[Código_Actividad]]="","",'[2]Formulario PPGR1'!#REF!)</f>
        <v>#REF!</v>
      </c>
      <c r="G22" s="386" t="s">
        <v>1073</v>
      </c>
      <c r="H22" s="381" t="s">
        <v>1102</v>
      </c>
      <c r="I22" s="381" t="s">
        <v>880</v>
      </c>
      <c r="J22" s="382">
        <v>6</v>
      </c>
      <c r="K22" s="383">
        <v>15</v>
      </c>
      <c r="L22" s="384" t="e">
        <f>+[3]!Tabla1[[#This Row],[Precio Unitario]]*[3]!Tabla1[[#This Row],[Cantidad de Insumos]]</f>
        <v>#REF!</v>
      </c>
      <c r="M22" s="385"/>
      <c r="N22" s="381"/>
    </row>
    <row r="23" spans="2:14" ht="12.75" x14ac:dyDescent="0.2">
      <c r="B23" s="230" t="e">
        <f>IF(Tabla1[[#This Row],[Código_Actividad]]="","",CONCATENATE(Tabla1[[#This Row],[POA]],".",Tabla1[[#This Row],[SRS]],".",Tabla1[[#This Row],[AREA]],".",Tabla1[[#This Row],[TIPO]]))</f>
        <v>#REF!</v>
      </c>
      <c r="C23" s="230" t="e">
        <f>IF(Tabla1[[#This Row],[Código_Actividad]]="","",'[2]Formulario PPGR1'!#REF!)</f>
        <v>#REF!</v>
      </c>
      <c r="D23" s="230" t="e">
        <f>IF(Tabla1[[#This Row],[Código_Actividad]]="","",'[2]Formulario PPGR1'!#REF!)</f>
        <v>#REF!</v>
      </c>
      <c r="E23" s="230" t="e">
        <f>IF(Tabla1[[#This Row],[Código_Actividad]]="","",'[2]Formulario PPGR1'!#REF!)</f>
        <v>#REF!</v>
      </c>
      <c r="F23" s="230" t="e">
        <f>IF(Tabla1[[#This Row],[Código_Actividad]]="","",'[2]Formulario PPGR1'!#REF!)</f>
        <v>#REF!</v>
      </c>
      <c r="G23" s="380" t="s">
        <v>1108</v>
      </c>
      <c r="H23" s="381" t="s">
        <v>1103</v>
      </c>
      <c r="I23" s="381" t="s">
        <v>1104</v>
      </c>
      <c r="J23" s="382">
        <v>2</v>
      </c>
      <c r="K23" s="383">
        <v>750</v>
      </c>
      <c r="L23" s="384" t="e">
        <f>+[3]!Tabla1[[#This Row],[Precio Unitario]]*[3]!Tabla1[[#This Row],[Cantidad de Insumos]]</f>
        <v>#REF!</v>
      </c>
      <c r="M23" s="385"/>
      <c r="N23" s="381"/>
    </row>
    <row r="24" spans="2:14" ht="12.75" x14ac:dyDescent="0.2">
      <c r="B24" s="230" t="e">
        <f>IF(Tabla1[[#This Row],[Código_Actividad]]="","",CONCATENATE(Tabla1[[#This Row],[POA]],".",Tabla1[[#This Row],[SRS]],".",Tabla1[[#This Row],[AREA]],".",Tabla1[[#This Row],[TIPO]]))</f>
        <v>#REF!</v>
      </c>
      <c r="C24" s="230" t="e">
        <f>IF(Tabla1[[#This Row],[Código_Actividad]]="","",'[2]Formulario PPGR1'!#REF!)</f>
        <v>#REF!</v>
      </c>
      <c r="D24" s="230" t="e">
        <f>IF(Tabla1[[#This Row],[Código_Actividad]]="","",'[2]Formulario PPGR1'!#REF!)</f>
        <v>#REF!</v>
      </c>
      <c r="E24" s="230" t="e">
        <f>IF(Tabla1[[#This Row],[Código_Actividad]]="","",'[2]Formulario PPGR1'!#REF!)</f>
        <v>#REF!</v>
      </c>
      <c r="F24" s="230" t="e">
        <f>IF(Tabla1[[#This Row],[Código_Actividad]]="","",'[2]Formulario PPGR1'!#REF!)</f>
        <v>#REF!</v>
      </c>
      <c r="G24" s="386" t="s">
        <v>1109</v>
      </c>
      <c r="H24" s="381" t="s">
        <v>1100</v>
      </c>
      <c r="I24" s="381" t="s">
        <v>1101</v>
      </c>
      <c r="J24" s="382">
        <v>1</v>
      </c>
      <c r="K24" s="383">
        <v>351.8</v>
      </c>
      <c r="L24" s="384" t="e">
        <f>+[3]!Tabla1[[#This Row],[Precio Unitario]]*[3]!Tabla1[[#This Row],[Cantidad de Insumos]]</f>
        <v>#REF!</v>
      </c>
      <c r="M24" s="385"/>
      <c r="N24" s="381"/>
    </row>
    <row r="25" spans="2:14" ht="12.75" x14ac:dyDescent="0.2">
      <c r="B25" s="230" t="e">
        <f>IF(Tabla1[[#This Row],[Código_Actividad]]="","",CONCATENATE(Tabla1[[#This Row],[POA]],".",Tabla1[[#This Row],[SRS]],".",Tabla1[[#This Row],[AREA]],".",Tabla1[[#This Row],[TIPO]]))</f>
        <v>#REF!</v>
      </c>
      <c r="C25" s="230" t="e">
        <f>IF(Tabla1[[#This Row],[Código_Actividad]]="","",'[2]Formulario PPGR1'!#REF!)</f>
        <v>#REF!</v>
      </c>
      <c r="D25" s="230" t="e">
        <f>IF(Tabla1[[#This Row],[Código_Actividad]]="","",'[2]Formulario PPGR1'!#REF!)</f>
        <v>#REF!</v>
      </c>
      <c r="E25" s="230" t="e">
        <f>IF(Tabla1[[#This Row],[Código_Actividad]]="","",'[2]Formulario PPGR1'!#REF!)</f>
        <v>#REF!</v>
      </c>
      <c r="F25" s="230" t="e">
        <f>IF(Tabla1[[#This Row],[Código_Actividad]]="","",'[2]Formulario PPGR1'!#REF!)</f>
        <v>#REF!</v>
      </c>
      <c r="G25" s="386" t="s">
        <v>1109</v>
      </c>
      <c r="H25" s="381" t="s">
        <v>1102</v>
      </c>
      <c r="I25" s="381" t="s">
        <v>880</v>
      </c>
      <c r="J25" s="382">
        <v>3</v>
      </c>
      <c r="K25" s="383">
        <v>15</v>
      </c>
      <c r="L25" s="384" t="e">
        <f>+[3]!Tabla1[[#This Row],[Precio Unitario]]*[3]!Tabla1[[#This Row],[Cantidad de Insumos]]</f>
        <v>#REF!</v>
      </c>
      <c r="M25" s="385"/>
      <c r="N25" s="381"/>
    </row>
    <row r="26" spans="2:14" ht="12.75" x14ac:dyDescent="0.2">
      <c r="B26" s="230" t="e">
        <f>IF(Tabla1[[#This Row],[Código_Actividad]]="","",CONCATENATE(Tabla1[[#This Row],[POA]],".",Tabla1[[#This Row],[SRS]],".",Tabla1[[#This Row],[AREA]],".",Tabla1[[#This Row],[TIPO]]))</f>
        <v>#REF!</v>
      </c>
      <c r="C26" s="230" t="e">
        <f>IF(Tabla1[[#This Row],[Código_Actividad]]="","",'[2]Formulario PPGR1'!#REF!)</f>
        <v>#REF!</v>
      </c>
      <c r="D26" s="230" t="e">
        <f>IF(Tabla1[[#This Row],[Código_Actividad]]="","",'[2]Formulario PPGR1'!#REF!)</f>
        <v>#REF!</v>
      </c>
      <c r="E26" s="230" t="e">
        <f>IF(Tabla1[[#This Row],[Código_Actividad]]="","",'[2]Formulario PPGR1'!#REF!)</f>
        <v>#REF!</v>
      </c>
      <c r="F26" s="230" t="e">
        <f>IF(Tabla1[[#This Row],[Código_Actividad]]="","",'[2]Formulario PPGR1'!#REF!)</f>
        <v>#REF!</v>
      </c>
      <c r="G26" s="386" t="s">
        <v>1109</v>
      </c>
      <c r="H26" s="381" t="s">
        <v>1103</v>
      </c>
      <c r="I26" s="381" t="s">
        <v>1104</v>
      </c>
      <c r="J26" s="382">
        <v>1</v>
      </c>
      <c r="K26" s="383">
        <v>750</v>
      </c>
      <c r="L26" s="384" t="e">
        <f>+[3]!Tabla1[[#This Row],[Precio Unitario]]*[3]!Tabla1[[#This Row],[Cantidad de Insumos]]</f>
        <v>#REF!</v>
      </c>
      <c r="M26" s="385"/>
      <c r="N26" s="381"/>
    </row>
    <row r="27" spans="2:14" ht="12.75" x14ac:dyDescent="0.2">
      <c r="B27" s="230" t="e">
        <f>IF(Tabla1[[#This Row],[Código_Actividad]]="","",CONCATENATE(Tabla1[[#This Row],[POA]],".",Tabla1[[#This Row],[SRS]],".",Tabla1[[#This Row],[AREA]],".",Tabla1[[#This Row],[TIPO]]))</f>
        <v>#REF!</v>
      </c>
      <c r="C27" s="230" t="e">
        <f>IF(Tabla1[[#This Row],[Código_Actividad]]="","",'[2]Formulario PPGR1'!#REF!)</f>
        <v>#REF!</v>
      </c>
      <c r="D27" s="230" t="e">
        <f>IF(Tabla1[[#This Row],[Código_Actividad]]="","",'[2]Formulario PPGR1'!#REF!)</f>
        <v>#REF!</v>
      </c>
      <c r="E27" s="230" t="e">
        <f>IF(Tabla1[[#This Row],[Código_Actividad]]="","",'[2]Formulario PPGR1'!#REF!)</f>
        <v>#REF!</v>
      </c>
      <c r="F27" s="230" t="e">
        <f>IF(Tabla1[[#This Row],[Código_Actividad]]="","",'[2]Formulario PPGR1'!#REF!)</f>
        <v>#REF!</v>
      </c>
      <c r="G27" s="380" t="s">
        <v>1110</v>
      </c>
      <c r="H27" s="381" t="s">
        <v>1100</v>
      </c>
      <c r="I27" s="381" t="s">
        <v>880</v>
      </c>
      <c r="J27" s="382">
        <v>10</v>
      </c>
      <c r="K27" s="383">
        <v>1.1000000000000001</v>
      </c>
      <c r="L27" s="384" t="e">
        <f>+[3]!Tabla1[[#This Row],[Precio Unitario]]*[3]!Tabla1[[#This Row],[Cantidad de Insumos]]</f>
        <v>#REF!</v>
      </c>
      <c r="M27" s="385"/>
      <c r="N27" s="381"/>
    </row>
    <row r="28" spans="2:14" ht="12.75" x14ac:dyDescent="0.2">
      <c r="B28" s="230" t="e">
        <f>IF(Tabla1[[#This Row],[Código_Actividad]]="","",CONCATENATE(Tabla1[[#This Row],[POA]],".",Tabla1[[#This Row],[SRS]],".",Tabla1[[#This Row],[AREA]],".",Tabla1[[#This Row],[TIPO]]))</f>
        <v>#REF!</v>
      </c>
      <c r="C28" s="230" t="e">
        <f>IF(Tabla1[[#This Row],[Código_Actividad]]="","",'[2]Formulario PPGR1'!#REF!)</f>
        <v>#REF!</v>
      </c>
      <c r="D28" s="230" t="e">
        <f>IF(Tabla1[[#This Row],[Código_Actividad]]="","",'[2]Formulario PPGR1'!#REF!)</f>
        <v>#REF!</v>
      </c>
      <c r="E28" s="230" t="e">
        <f>IF(Tabla1[[#This Row],[Código_Actividad]]="","",'[2]Formulario PPGR1'!#REF!)</f>
        <v>#REF!</v>
      </c>
      <c r="F28" s="230" t="e">
        <f>IF(Tabla1[[#This Row],[Código_Actividad]]="","",'[2]Formulario PPGR1'!#REF!)</f>
        <v>#REF!</v>
      </c>
      <c r="G28" s="380" t="s">
        <v>1110</v>
      </c>
      <c r="H28" s="381" t="s">
        <v>1102</v>
      </c>
      <c r="I28" s="381" t="s">
        <v>880</v>
      </c>
      <c r="J28" s="382">
        <v>3</v>
      </c>
      <c r="K28" s="383">
        <v>15</v>
      </c>
      <c r="L28" s="384" t="e">
        <f>+[3]!Tabla1[[#This Row],[Precio Unitario]]*[3]!Tabla1[[#This Row],[Cantidad de Insumos]]</f>
        <v>#REF!</v>
      </c>
      <c r="M28" s="385"/>
      <c r="N28" s="381"/>
    </row>
    <row r="29" spans="2:14" ht="12.75" x14ac:dyDescent="0.2">
      <c r="B29" s="230" t="e">
        <f>IF(Tabla1[[#This Row],[Código_Actividad]]="","",CONCATENATE(Tabla1[[#This Row],[POA]],".",Tabla1[[#This Row],[SRS]],".",Tabla1[[#This Row],[AREA]],".",Tabla1[[#This Row],[TIPO]]))</f>
        <v>#REF!</v>
      </c>
      <c r="C29" s="230" t="e">
        <f>IF(Tabla1[[#This Row],[Código_Actividad]]="","",'[2]Formulario PPGR1'!#REF!)</f>
        <v>#REF!</v>
      </c>
      <c r="D29" s="230" t="e">
        <f>IF(Tabla1[[#This Row],[Código_Actividad]]="","",'[2]Formulario PPGR1'!#REF!)</f>
        <v>#REF!</v>
      </c>
      <c r="E29" s="230" t="e">
        <f>IF(Tabla1[[#This Row],[Código_Actividad]]="","",'[2]Formulario PPGR1'!#REF!)</f>
        <v>#REF!</v>
      </c>
      <c r="F29" s="230" t="e">
        <f>IF(Tabla1[[#This Row],[Código_Actividad]]="","",'[2]Formulario PPGR1'!#REF!)</f>
        <v>#REF!</v>
      </c>
      <c r="G29" s="386" t="s">
        <v>1111</v>
      </c>
      <c r="H29" s="381" t="s">
        <v>1100</v>
      </c>
      <c r="I29" s="381" t="s">
        <v>880</v>
      </c>
      <c r="J29" s="382">
        <v>10</v>
      </c>
      <c r="K29" s="383">
        <v>1.1000000000000001</v>
      </c>
      <c r="L29" s="384" t="e">
        <f>+[3]!Tabla1[[#This Row],[Precio Unitario]]*[3]!Tabla1[[#This Row],[Cantidad de Insumos]]</f>
        <v>#REF!</v>
      </c>
      <c r="M29" s="385"/>
      <c r="N29" s="381"/>
    </row>
    <row r="30" spans="2:14" ht="12.75" x14ac:dyDescent="0.2">
      <c r="B30" s="230" t="e">
        <f>IF(Tabla1[[#This Row],[Código_Actividad]]="","",CONCATENATE(Tabla1[[#This Row],[POA]],".",Tabla1[[#This Row],[SRS]],".",Tabla1[[#This Row],[AREA]],".",Tabla1[[#This Row],[TIPO]]))</f>
        <v>#REF!</v>
      </c>
      <c r="C30" s="230" t="e">
        <f>IF(Tabla1[[#This Row],[Código_Actividad]]="","",'[2]Formulario PPGR1'!#REF!)</f>
        <v>#REF!</v>
      </c>
      <c r="D30" s="230" t="e">
        <f>IF(Tabla1[[#This Row],[Código_Actividad]]="","",'[2]Formulario PPGR1'!#REF!)</f>
        <v>#REF!</v>
      </c>
      <c r="E30" s="230" t="e">
        <f>IF(Tabla1[[#This Row],[Código_Actividad]]="","",'[2]Formulario PPGR1'!#REF!)</f>
        <v>#REF!</v>
      </c>
      <c r="F30" s="230" t="e">
        <f>IF(Tabla1[[#This Row],[Código_Actividad]]="","",'[2]Formulario PPGR1'!#REF!)</f>
        <v>#REF!</v>
      </c>
      <c r="G30" s="386" t="s">
        <v>1111</v>
      </c>
      <c r="H30" s="381" t="s">
        <v>1102</v>
      </c>
      <c r="I30" s="381" t="s">
        <v>880</v>
      </c>
      <c r="J30" s="382">
        <v>3</v>
      </c>
      <c r="K30" s="383">
        <v>15</v>
      </c>
      <c r="L30" s="384" t="e">
        <f>+[3]!Tabla1[[#This Row],[Precio Unitario]]*[3]!Tabla1[[#This Row],[Cantidad de Insumos]]</f>
        <v>#REF!</v>
      </c>
      <c r="M30" s="385"/>
      <c r="N30" s="381"/>
    </row>
    <row r="31" spans="2:14" ht="12.75" x14ac:dyDescent="0.2">
      <c r="B31" s="230" t="e">
        <f>IF(Tabla1[[#This Row],[Código_Actividad]]="","",CONCATENATE(Tabla1[[#This Row],[POA]],".",Tabla1[[#This Row],[SRS]],".",Tabla1[[#This Row],[AREA]],".",Tabla1[[#This Row],[TIPO]]))</f>
        <v>#REF!</v>
      </c>
      <c r="C31" s="230" t="e">
        <f>IF(Tabla1[[#This Row],[Código_Actividad]]="","",'[2]Formulario PPGR1'!#REF!)</f>
        <v>#REF!</v>
      </c>
      <c r="D31" s="230" t="e">
        <f>IF(Tabla1[[#This Row],[Código_Actividad]]="","",'[2]Formulario PPGR1'!#REF!)</f>
        <v>#REF!</v>
      </c>
      <c r="E31" s="230" t="e">
        <f>IF(Tabla1[[#This Row],[Código_Actividad]]="","",'[2]Formulario PPGR1'!#REF!)</f>
        <v>#REF!</v>
      </c>
      <c r="F31" s="230" t="e">
        <f>IF(Tabla1[[#This Row],[Código_Actividad]]="","",'[2]Formulario PPGR1'!#REF!)</f>
        <v>#REF!</v>
      </c>
      <c r="G31" s="380" t="s">
        <v>1112</v>
      </c>
      <c r="H31" s="381" t="s">
        <v>1100</v>
      </c>
      <c r="I31" s="381" t="s">
        <v>880</v>
      </c>
      <c r="J31" s="382">
        <v>10</v>
      </c>
      <c r="K31" s="383">
        <v>1.1000000000000001</v>
      </c>
      <c r="L31" s="384" t="e">
        <f>+[3]!Tabla1[[#This Row],[Precio Unitario]]*[3]!Tabla1[[#This Row],[Cantidad de Insumos]]</f>
        <v>#REF!</v>
      </c>
      <c r="M31" s="385"/>
      <c r="N31" s="381"/>
    </row>
    <row r="32" spans="2:14" ht="12.75" x14ac:dyDescent="0.2">
      <c r="B32" s="230" t="e">
        <f>IF(Tabla1[[#This Row],[Código_Actividad]]="","",CONCATENATE(Tabla1[[#This Row],[POA]],".",Tabla1[[#This Row],[SRS]],".",Tabla1[[#This Row],[AREA]],".",Tabla1[[#This Row],[TIPO]]))</f>
        <v>#REF!</v>
      </c>
      <c r="C32" s="230" t="e">
        <f>IF(Tabla1[[#This Row],[Código_Actividad]]="","",'[2]Formulario PPGR1'!#REF!)</f>
        <v>#REF!</v>
      </c>
      <c r="D32" s="230" t="e">
        <f>IF(Tabla1[[#This Row],[Código_Actividad]]="","",'[2]Formulario PPGR1'!#REF!)</f>
        <v>#REF!</v>
      </c>
      <c r="E32" s="230" t="e">
        <f>IF(Tabla1[[#This Row],[Código_Actividad]]="","",'[2]Formulario PPGR1'!#REF!)</f>
        <v>#REF!</v>
      </c>
      <c r="F32" s="230" t="e">
        <f>IF(Tabla1[[#This Row],[Código_Actividad]]="","",'[2]Formulario PPGR1'!#REF!)</f>
        <v>#REF!</v>
      </c>
      <c r="G32" s="380" t="s">
        <v>1112</v>
      </c>
      <c r="H32" s="381" t="s">
        <v>1102</v>
      </c>
      <c r="I32" s="381" t="s">
        <v>880</v>
      </c>
      <c r="J32" s="382">
        <v>3</v>
      </c>
      <c r="K32" s="383">
        <v>15</v>
      </c>
      <c r="L32" s="384" t="e">
        <f>+[3]!Tabla1[[#This Row],[Precio Unitario]]*[3]!Tabla1[[#This Row],[Cantidad de Insumos]]</f>
        <v>#REF!</v>
      </c>
      <c r="M32" s="385"/>
      <c r="N32" s="381"/>
    </row>
    <row r="33" spans="2:14" ht="12.75" x14ac:dyDescent="0.2">
      <c r="B33" s="230" t="e">
        <f>IF(Tabla1[[#This Row],[Código_Actividad]]="","",CONCATENATE(Tabla1[[#This Row],[POA]],".",Tabla1[[#This Row],[SRS]],".",Tabla1[[#This Row],[AREA]],".",Tabla1[[#This Row],[TIPO]]))</f>
        <v>#REF!</v>
      </c>
      <c r="C33" s="230" t="e">
        <f>IF(Tabla1[[#This Row],[Código_Actividad]]="","",'[2]Formulario PPGR1'!#REF!)</f>
        <v>#REF!</v>
      </c>
      <c r="D33" s="230" t="e">
        <f>IF(Tabla1[[#This Row],[Código_Actividad]]="","",'[2]Formulario PPGR1'!#REF!)</f>
        <v>#REF!</v>
      </c>
      <c r="E33" s="230" t="e">
        <f>IF(Tabla1[[#This Row],[Código_Actividad]]="","",'[2]Formulario PPGR1'!#REF!)</f>
        <v>#REF!</v>
      </c>
      <c r="F33" s="230" t="e">
        <f>IF(Tabla1[[#This Row],[Código_Actividad]]="","",'[2]Formulario PPGR1'!#REF!)</f>
        <v>#REF!</v>
      </c>
      <c r="G33" s="380" t="s">
        <v>1113</v>
      </c>
      <c r="H33" s="381" t="s">
        <v>1100</v>
      </c>
      <c r="I33" s="381" t="s">
        <v>1101</v>
      </c>
      <c r="J33" s="382">
        <v>2</v>
      </c>
      <c r="K33" s="383">
        <v>351.8</v>
      </c>
      <c r="L33" s="384" t="e">
        <f>+[3]!Tabla1[[#This Row],[Precio Unitario]]*[3]!Tabla1[[#This Row],[Cantidad de Insumos]]</f>
        <v>#REF!</v>
      </c>
      <c r="M33" s="385"/>
      <c r="N33" s="381"/>
    </row>
    <row r="34" spans="2:14" ht="12.75" x14ac:dyDescent="0.2">
      <c r="B34" s="230" t="e">
        <f>IF(Tabla1[[#This Row],[Código_Actividad]]="","",CONCATENATE(Tabla1[[#This Row],[POA]],".",Tabla1[[#This Row],[SRS]],".",Tabla1[[#This Row],[AREA]],".",Tabla1[[#This Row],[TIPO]]))</f>
        <v>#REF!</v>
      </c>
      <c r="C34" s="230" t="e">
        <f>IF(Tabla1[[#This Row],[Código_Actividad]]="","",'[2]Formulario PPGR1'!#REF!)</f>
        <v>#REF!</v>
      </c>
      <c r="D34" s="230" t="e">
        <f>IF(Tabla1[[#This Row],[Código_Actividad]]="","",'[2]Formulario PPGR1'!#REF!)</f>
        <v>#REF!</v>
      </c>
      <c r="E34" s="230" t="e">
        <f>IF(Tabla1[[#This Row],[Código_Actividad]]="","",'[2]Formulario PPGR1'!#REF!)</f>
        <v>#REF!</v>
      </c>
      <c r="F34" s="230" t="e">
        <f>IF(Tabla1[[#This Row],[Código_Actividad]]="","",'[2]Formulario PPGR1'!#REF!)</f>
        <v>#REF!</v>
      </c>
      <c r="G34" s="380" t="s">
        <v>1113</v>
      </c>
      <c r="H34" s="381" t="s">
        <v>1102</v>
      </c>
      <c r="I34" s="381" t="s">
        <v>880</v>
      </c>
      <c r="J34" s="382">
        <v>6</v>
      </c>
      <c r="K34" s="383">
        <v>15</v>
      </c>
      <c r="L34" s="384" t="e">
        <f>+[3]!Tabla1[[#This Row],[Precio Unitario]]*[3]!Tabla1[[#This Row],[Cantidad de Insumos]]</f>
        <v>#REF!</v>
      </c>
      <c r="M34" s="385"/>
      <c r="N34" s="381"/>
    </row>
    <row r="35" spans="2:14" ht="12.75" x14ac:dyDescent="0.2">
      <c r="B35" s="230" t="e">
        <f>IF(Tabla1[[#This Row],[Código_Actividad]]="","",CONCATENATE(Tabla1[[#This Row],[POA]],".",Tabla1[[#This Row],[SRS]],".",Tabla1[[#This Row],[AREA]],".",Tabla1[[#This Row],[TIPO]]))</f>
        <v>#REF!</v>
      </c>
      <c r="C35" s="230" t="e">
        <f>IF(Tabla1[[#This Row],[Código_Actividad]]="","",'[2]Formulario PPGR1'!#REF!)</f>
        <v>#REF!</v>
      </c>
      <c r="D35" s="230" t="e">
        <f>IF(Tabla1[[#This Row],[Código_Actividad]]="","",'[2]Formulario PPGR1'!#REF!)</f>
        <v>#REF!</v>
      </c>
      <c r="E35" s="230" t="e">
        <f>IF(Tabla1[[#This Row],[Código_Actividad]]="","",'[2]Formulario PPGR1'!#REF!)</f>
        <v>#REF!</v>
      </c>
      <c r="F35" s="230" t="e">
        <f>IF(Tabla1[[#This Row],[Código_Actividad]]="","",'[2]Formulario PPGR1'!#REF!)</f>
        <v>#REF!</v>
      </c>
      <c r="G35" s="380" t="s">
        <v>1113</v>
      </c>
      <c r="H35" s="381" t="s">
        <v>1103</v>
      </c>
      <c r="I35" s="381" t="s">
        <v>1104</v>
      </c>
      <c r="J35" s="382">
        <v>2</v>
      </c>
      <c r="K35" s="383">
        <v>750</v>
      </c>
      <c r="L35" s="384" t="e">
        <f>+[3]!Tabla1[[#This Row],[Precio Unitario]]*[3]!Tabla1[[#This Row],[Cantidad de Insumos]]</f>
        <v>#REF!</v>
      </c>
      <c r="M35" s="385"/>
      <c r="N35" s="381"/>
    </row>
    <row r="36" spans="2:14" ht="12.75" x14ac:dyDescent="0.2">
      <c r="B36" s="230" t="e">
        <f>IF(Tabla1[[#This Row],[Código_Actividad]]="","",CONCATENATE(Tabla1[[#This Row],[POA]],".",Tabla1[[#This Row],[SRS]],".",Tabla1[[#This Row],[AREA]],".",Tabla1[[#This Row],[TIPO]]))</f>
        <v>#REF!</v>
      </c>
      <c r="C36" s="230" t="e">
        <f>IF(Tabla1[[#This Row],[Código_Actividad]]="","",'[2]Formulario PPGR1'!#REF!)</f>
        <v>#REF!</v>
      </c>
      <c r="D36" s="230" t="e">
        <f>IF(Tabla1[[#This Row],[Código_Actividad]]="","",'[2]Formulario PPGR1'!#REF!)</f>
        <v>#REF!</v>
      </c>
      <c r="E36" s="230" t="e">
        <f>IF(Tabla1[[#This Row],[Código_Actividad]]="","",'[2]Formulario PPGR1'!#REF!)</f>
        <v>#REF!</v>
      </c>
      <c r="F36" s="230" t="e">
        <f>IF(Tabla1[[#This Row],[Código_Actividad]]="","",'[2]Formulario PPGR1'!#REF!)</f>
        <v>#REF!</v>
      </c>
      <c r="G36" s="380" t="s">
        <v>1114</v>
      </c>
      <c r="H36" s="381" t="s">
        <v>1100</v>
      </c>
      <c r="I36" s="381" t="s">
        <v>880</v>
      </c>
      <c r="J36" s="382">
        <v>10</v>
      </c>
      <c r="K36" s="383">
        <v>1.1000000000000001</v>
      </c>
      <c r="L36" s="384" t="e">
        <f>+[3]!Tabla1[[#This Row],[Precio Unitario]]*[3]!Tabla1[[#This Row],[Cantidad de Insumos]]</f>
        <v>#REF!</v>
      </c>
      <c r="M36" s="385"/>
      <c r="N36" s="381"/>
    </row>
    <row r="37" spans="2:14" ht="12.75" x14ac:dyDescent="0.2">
      <c r="B37" s="230" t="e">
        <f>IF(Tabla1[[#This Row],[Código_Actividad]]="","",CONCATENATE(Tabla1[[#This Row],[POA]],".",Tabla1[[#This Row],[SRS]],".",Tabla1[[#This Row],[AREA]],".",Tabla1[[#This Row],[TIPO]]))</f>
        <v>#REF!</v>
      </c>
      <c r="C37" s="230" t="e">
        <f>IF(Tabla1[[#This Row],[Código_Actividad]]="","",'[2]Formulario PPGR1'!#REF!)</f>
        <v>#REF!</v>
      </c>
      <c r="D37" s="230" t="e">
        <f>IF(Tabla1[[#This Row],[Código_Actividad]]="","",'[2]Formulario PPGR1'!#REF!)</f>
        <v>#REF!</v>
      </c>
      <c r="E37" s="230" t="e">
        <f>IF(Tabla1[[#This Row],[Código_Actividad]]="","",'[2]Formulario PPGR1'!#REF!)</f>
        <v>#REF!</v>
      </c>
      <c r="F37" s="230" t="e">
        <f>IF(Tabla1[[#This Row],[Código_Actividad]]="","",'[2]Formulario PPGR1'!#REF!)</f>
        <v>#REF!</v>
      </c>
      <c r="G37" s="380" t="s">
        <v>1114</v>
      </c>
      <c r="H37" s="381" t="s">
        <v>1102</v>
      </c>
      <c r="I37" s="381" t="s">
        <v>880</v>
      </c>
      <c r="J37" s="382">
        <v>3</v>
      </c>
      <c r="K37" s="383">
        <v>15</v>
      </c>
      <c r="L37" s="384" t="e">
        <f>+[3]!Tabla1[[#This Row],[Precio Unitario]]*[3]!Tabla1[[#This Row],[Cantidad de Insumos]]</f>
        <v>#REF!</v>
      </c>
      <c r="M37" s="385"/>
      <c r="N37" s="381"/>
    </row>
    <row r="38" spans="2:14" ht="12.75" x14ac:dyDescent="0.2">
      <c r="B38" s="230" t="e">
        <f>IF(Tabla1[[#This Row],[Código_Actividad]]="","",CONCATENATE(Tabla1[[#This Row],[POA]],".",Tabla1[[#This Row],[SRS]],".",Tabla1[[#This Row],[AREA]],".",Tabla1[[#This Row],[TIPO]]))</f>
        <v>#REF!</v>
      </c>
      <c r="C38" s="230" t="e">
        <f>IF(Tabla1[[#This Row],[Código_Actividad]]="","",'[2]Formulario PPGR1'!#REF!)</f>
        <v>#REF!</v>
      </c>
      <c r="D38" s="230" t="e">
        <f>IF(Tabla1[[#This Row],[Código_Actividad]]="","",'[2]Formulario PPGR1'!#REF!)</f>
        <v>#REF!</v>
      </c>
      <c r="E38" s="230" t="e">
        <f>IF(Tabla1[[#This Row],[Código_Actividad]]="","",'[2]Formulario PPGR1'!#REF!)</f>
        <v>#REF!</v>
      </c>
      <c r="F38" s="230" t="e">
        <f>IF(Tabla1[[#This Row],[Código_Actividad]]="","",'[2]Formulario PPGR1'!#REF!)</f>
        <v>#REF!</v>
      </c>
      <c r="G38" s="380" t="s">
        <v>1074</v>
      </c>
      <c r="H38" s="381" t="s">
        <v>1100</v>
      </c>
      <c r="I38" s="381" t="s">
        <v>880</v>
      </c>
      <c r="J38" s="382">
        <v>10</v>
      </c>
      <c r="K38" s="383">
        <v>1.1000000000000001</v>
      </c>
      <c r="L38" s="384" t="e">
        <f>+[3]!Tabla1[[#This Row],[Precio Unitario]]*[3]!Tabla1[[#This Row],[Cantidad de Insumos]]</f>
        <v>#REF!</v>
      </c>
      <c r="M38" s="385"/>
      <c r="N38" s="381"/>
    </row>
    <row r="39" spans="2:14" ht="12.75" x14ac:dyDescent="0.2">
      <c r="B39" s="230" t="e">
        <f>IF(Tabla1[[#This Row],[Código_Actividad]]="","",CONCATENATE(Tabla1[[#This Row],[POA]],".",Tabla1[[#This Row],[SRS]],".",Tabla1[[#This Row],[AREA]],".",Tabla1[[#This Row],[TIPO]]))</f>
        <v>#REF!</v>
      </c>
      <c r="C39" s="230" t="e">
        <f>IF(Tabla1[[#This Row],[Código_Actividad]]="","",'[2]Formulario PPGR1'!#REF!)</f>
        <v>#REF!</v>
      </c>
      <c r="D39" s="230" t="e">
        <f>IF(Tabla1[[#This Row],[Código_Actividad]]="","",'[2]Formulario PPGR1'!#REF!)</f>
        <v>#REF!</v>
      </c>
      <c r="E39" s="230" t="e">
        <f>IF(Tabla1[[#This Row],[Código_Actividad]]="","",'[2]Formulario PPGR1'!#REF!)</f>
        <v>#REF!</v>
      </c>
      <c r="F39" s="230" t="e">
        <f>IF(Tabla1[[#This Row],[Código_Actividad]]="","",'[2]Formulario PPGR1'!#REF!)</f>
        <v>#REF!</v>
      </c>
      <c r="G39" s="380" t="s">
        <v>1074</v>
      </c>
      <c r="H39" s="381" t="s">
        <v>1102</v>
      </c>
      <c r="I39" s="381" t="s">
        <v>880</v>
      </c>
      <c r="J39" s="382">
        <v>3</v>
      </c>
      <c r="K39" s="383">
        <v>15</v>
      </c>
      <c r="L39" s="384" t="e">
        <f>+[3]!Tabla1[[#This Row],[Precio Unitario]]*[3]!Tabla1[[#This Row],[Cantidad de Insumos]]</f>
        <v>#REF!</v>
      </c>
      <c r="M39" s="385"/>
      <c r="N39" s="381"/>
    </row>
    <row r="40" spans="2:14" ht="12.75" x14ac:dyDescent="0.2">
      <c r="B40" s="230" t="e">
        <f>IF(Tabla1[[#This Row],[Código_Actividad]]="","",CONCATENATE(Tabla1[[#This Row],[POA]],".",Tabla1[[#This Row],[SRS]],".",Tabla1[[#This Row],[AREA]],".",Tabla1[[#This Row],[TIPO]]))</f>
        <v>#REF!</v>
      </c>
      <c r="C40" s="230" t="e">
        <f>IF(Tabla1[[#This Row],[Código_Actividad]]="","",'[2]Formulario PPGR1'!#REF!)</f>
        <v>#REF!</v>
      </c>
      <c r="D40" s="230" t="e">
        <f>IF(Tabla1[[#This Row],[Código_Actividad]]="","",'[2]Formulario PPGR1'!#REF!)</f>
        <v>#REF!</v>
      </c>
      <c r="E40" s="230" t="e">
        <f>IF(Tabla1[[#This Row],[Código_Actividad]]="","",'[2]Formulario PPGR1'!#REF!)</f>
        <v>#REF!</v>
      </c>
      <c r="F40" s="230" t="e">
        <f>IF(Tabla1[[#This Row],[Código_Actividad]]="","",'[2]Formulario PPGR1'!#REF!)</f>
        <v>#REF!</v>
      </c>
      <c r="G40" s="380" t="s">
        <v>1074</v>
      </c>
      <c r="H40" s="381" t="s">
        <v>1106</v>
      </c>
      <c r="I40" s="381" t="s">
        <v>880</v>
      </c>
      <c r="J40" s="382">
        <v>3</v>
      </c>
      <c r="K40" s="383">
        <v>500</v>
      </c>
      <c r="L40" s="384" t="e">
        <f>+[3]!Tabla1[[#This Row],[Precio Unitario]]*[3]!Tabla1[[#This Row],[Cantidad de Insumos]]</f>
        <v>#REF!</v>
      </c>
      <c r="M40" s="385"/>
      <c r="N40" s="381"/>
    </row>
    <row r="41" spans="2:14" ht="12.75" x14ac:dyDescent="0.2">
      <c r="B41" s="230" t="e">
        <f>IF(Tabla1[[#This Row],[Código_Actividad]]="","",CONCATENATE(Tabla1[[#This Row],[POA]],".",Tabla1[[#This Row],[SRS]],".",Tabla1[[#This Row],[AREA]],".",Tabla1[[#This Row],[TIPO]]))</f>
        <v>#REF!</v>
      </c>
      <c r="C41" s="230" t="e">
        <f>IF(Tabla1[[#This Row],[Código_Actividad]]="","",'[2]Formulario PPGR1'!#REF!)</f>
        <v>#REF!</v>
      </c>
      <c r="D41" s="230" t="e">
        <f>IF(Tabla1[[#This Row],[Código_Actividad]]="","",'[2]Formulario PPGR1'!#REF!)</f>
        <v>#REF!</v>
      </c>
      <c r="E41" s="230" t="e">
        <f>IF(Tabla1[[#This Row],[Código_Actividad]]="","",'[2]Formulario PPGR1'!#REF!)</f>
        <v>#REF!</v>
      </c>
      <c r="F41" s="230" t="e">
        <f>IF(Tabla1[[#This Row],[Código_Actividad]]="","",'[2]Formulario PPGR1'!#REF!)</f>
        <v>#REF!</v>
      </c>
      <c r="G41" s="386" t="s">
        <v>1115</v>
      </c>
      <c r="H41" s="381" t="s">
        <v>1100</v>
      </c>
      <c r="I41" s="381" t="s">
        <v>880</v>
      </c>
      <c r="J41" s="382">
        <v>10</v>
      </c>
      <c r="K41" s="383">
        <v>1.1000000000000001</v>
      </c>
      <c r="L41" s="384" t="e">
        <f>+[3]!Tabla1[[#This Row],[Precio Unitario]]*[3]!Tabla1[[#This Row],[Cantidad de Insumos]]</f>
        <v>#REF!</v>
      </c>
      <c r="M41" s="385"/>
      <c r="N41" s="381"/>
    </row>
    <row r="42" spans="2:14" ht="12.75" x14ac:dyDescent="0.2">
      <c r="B42" s="230" t="e">
        <f>IF(Tabla1[[#This Row],[Código_Actividad]]="","",CONCATENATE(Tabla1[[#This Row],[POA]],".",Tabla1[[#This Row],[SRS]],".",Tabla1[[#This Row],[AREA]],".",Tabla1[[#This Row],[TIPO]]))</f>
        <v>#REF!</v>
      </c>
      <c r="C42" s="230" t="e">
        <f>IF(Tabla1[[#This Row],[Código_Actividad]]="","",'[2]Formulario PPGR1'!#REF!)</f>
        <v>#REF!</v>
      </c>
      <c r="D42" s="230" t="e">
        <f>IF(Tabla1[[#This Row],[Código_Actividad]]="","",'[2]Formulario PPGR1'!#REF!)</f>
        <v>#REF!</v>
      </c>
      <c r="E42" s="230" t="e">
        <f>IF(Tabla1[[#This Row],[Código_Actividad]]="","",'[2]Formulario PPGR1'!#REF!)</f>
        <v>#REF!</v>
      </c>
      <c r="F42" s="230" t="e">
        <f>IF(Tabla1[[#This Row],[Código_Actividad]]="","",'[2]Formulario PPGR1'!#REF!)</f>
        <v>#REF!</v>
      </c>
      <c r="G42" s="386" t="s">
        <v>1115</v>
      </c>
      <c r="H42" s="381" t="s">
        <v>1102</v>
      </c>
      <c r="I42" s="381" t="s">
        <v>880</v>
      </c>
      <c r="J42" s="382">
        <v>3</v>
      </c>
      <c r="K42" s="383">
        <v>15</v>
      </c>
      <c r="L42" s="384" t="e">
        <f>+[3]!Tabla1[[#This Row],[Precio Unitario]]*[3]!Tabla1[[#This Row],[Cantidad de Insumos]]</f>
        <v>#REF!</v>
      </c>
      <c r="M42" s="385"/>
      <c r="N42" s="381"/>
    </row>
    <row r="43" spans="2:14" ht="12.75" x14ac:dyDescent="0.2">
      <c r="B43" s="230" t="e">
        <f>IF(Tabla1[[#This Row],[Código_Actividad]]="","",CONCATENATE(Tabla1[[#This Row],[POA]],".",Tabla1[[#This Row],[SRS]],".",Tabla1[[#This Row],[AREA]],".",Tabla1[[#This Row],[TIPO]]))</f>
        <v>#REF!</v>
      </c>
      <c r="C43" s="230" t="e">
        <f>IF(Tabla1[[#This Row],[Código_Actividad]]="","",'[2]Formulario PPGR1'!#REF!)</f>
        <v>#REF!</v>
      </c>
      <c r="D43" s="230" t="e">
        <f>IF(Tabla1[[#This Row],[Código_Actividad]]="","",'[2]Formulario PPGR1'!#REF!)</f>
        <v>#REF!</v>
      </c>
      <c r="E43" s="230" t="e">
        <f>IF(Tabla1[[#This Row],[Código_Actividad]]="","",'[2]Formulario PPGR1'!#REF!)</f>
        <v>#REF!</v>
      </c>
      <c r="F43" s="230" t="e">
        <f>IF(Tabla1[[#This Row],[Código_Actividad]]="","",'[2]Formulario PPGR1'!#REF!)</f>
        <v>#REF!</v>
      </c>
      <c r="G43" s="386" t="s">
        <v>1115</v>
      </c>
      <c r="H43" s="381" t="s">
        <v>1106</v>
      </c>
      <c r="I43" s="381" t="s">
        <v>880</v>
      </c>
      <c r="J43" s="382">
        <v>4</v>
      </c>
      <c r="K43" s="383">
        <v>500</v>
      </c>
      <c r="L43" s="384" t="e">
        <f>+[3]!Tabla1[[#This Row],[Precio Unitario]]*[3]!Tabla1[[#This Row],[Cantidad de Insumos]]</f>
        <v>#REF!</v>
      </c>
      <c r="M43" s="385"/>
      <c r="N43" s="381"/>
    </row>
    <row r="44" spans="2:14" ht="12.75" x14ac:dyDescent="0.2">
      <c r="B44" s="230" t="e">
        <f>IF(Tabla1[[#This Row],[Código_Actividad]]="","",CONCATENATE(Tabla1[[#This Row],[POA]],".",Tabla1[[#This Row],[SRS]],".",Tabla1[[#This Row],[AREA]],".",Tabla1[[#This Row],[TIPO]]))</f>
        <v>#REF!</v>
      </c>
      <c r="C44" s="230" t="e">
        <f>IF(Tabla1[[#This Row],[Código_Actividad]]="","",'[2]Formulario PPGR1'!#REF!)</f>
        <v>#REF!</v>
      </c>
      <c r="D44" s="230" t="e">
        <f>IF(Tabla1[[#This Row],[Código_Actividad]]="","",'[2]Formulario PPGR1'!#REF!)</f>
        <v>#REF!</v>
      </c>
      <c r="E44" s="230" t="e">
        <f>IF(Tabla1[[#This Row],[Código_Actividad]]="","",'[2]Formulario PPGR1'!#REF!)</f>
        <v>#REF!</v>
      </c>
      <c r="F44" s="230" t="e">
        <f>IF(Tabla1[[#This Row],[Código_Actividad]]="","",'[2]Formulario PPGR1'!#REF!)</f>
        <v>#REF!</v>
      </c>
      <c r="G44" s="386" t="s">
        <v>1116</v>
      </c>
      <c r="H44" s="381" t="s">
        <v>1100</v>
      </c>
      <c r="I44" s="381" t="s">
        <v>880</v>
      </c>
      <c r="J44" s="382">
        <v>10</v>
      </c>
      <c r="K44" s="383">
        <v>1.1000000000000001</v>
      </c>
      <c r="L44" s="384" t="e">
        <f>+[3]!Tabla1[[#This Row],[Precio Unitario]]*[3]!Tabla1[[#This Row],[Cantidad de Insumos]]</f>
        <v>#REF!</v>
      </c>
      <c r="M44" s="385"/>
      <c r="N44" s="381"/>
    </row>
    <row r="45" spans="2:14" ht="12.75" x14ac:dyDescent="0.2">
      <c r="B45" s="230" t="e">
        <f>IF(Tabla1[[#This Row],[Código_Actividad]]="","",CONCATENATE(Tabla1[[#This Row],[POA]],".",Tabla1[[#This Row],[SRS]],".",Tabla1[[#This Row],[AREA]],".",Tabla1[[#This Row],[TIPO]]))</f>
        <v>#REF!</v>
      </c>
      <c r="C45" s="230" t="e">
        <f>IF(Tabla1[[#This Row],[Código_Actividad]]="","",'[2]Formulario PPGR1'!#REF!)</f>
        <v>#REF!</v>
      </c>
      <c r="D45" s="230" t="e">
        <f>IF(Tabla1[[#This Row],[Código_Actividad]]="","",'[2]Formulario PPGR1'!#REF!)</f>
        <v>#REF!</v>
      </c>
      <c r="E45" s="230" t="e">
        <f>IF(Tabla1[[#This Row],[Código_Actividad]]="","",'[2]Formulario PPGR1'!#REF!)</f>
        <v>#REF!</v>
      </c>
      <c r="F45" s="230" t="e">
        <f>IF(Tabla1[[#This Row],[Código_Actividad]]="","",'[2]Formulario PPGR1'!#REF!)</f>
        <v>#REF!</v>
      </c>
      <c r="G45" s="386" t="s">
        <v>1116</v>
      </c>
      <c r="H45" s="381" t="s">
        <v>1102</v>
      </c>
      <c r="I45" s="381" t="s">
        <v>880</v>
      </c>
      <c r="J45" s="382">
        <v>2</v>
      </c>
      <c r="K45" s="383">
        <v>15</v>
      </c>
      <c r="L45" s="384" t="e">
        <f>+[3]!Tabla1[[#This Row],[Precio Unitario]]*[3]!Tabla1[[#This Row],[Cantidad de Insumos]]</f>
        <v>#REF!</v>
      </c>
      <c r="M45" s="385"/>
      <c r="N45" s="381"/>
    </row>
    <row r="46" spans="2:14" ht="12.75" x14ac:dyDescent="0.2">
      <c r="B46" s="230" t="e">
        <f>IF(Tabla1[[#This Row],[Código_Actividad]]="","",CONCATENATE(Tabla1[[#This Row],[POA]],".",Tabla1[[#This Row],[SRS]],".",Tabla1[[#This Row],[AREA]],".",Tabla1[[#This Row],[TIPO]]))</f>
        <v>#REF!</v>
      </c>
      <c r="C46" s="230" t="e">
        <f>IF(Tabla1[[#This Row],[Código_Actividad]]="","",'[2]Formulario PPGR1'!#REF!)</f>
        <v>#REF!</v>
      </c>
      <c r="D46" s="230" t="e">
        <f>IF(Tabla1[[#This Row],[Código_Actividad]]="","",'[2]Formulario PPGR1'!#REF!)</f>
        <v>#REF!</v>
      </c>
      <c r="E46" s="230" t="e">
        <f>IF(Tabla1[[#This Row],[Código_Actividad]]="","",'[2]Formulario PPGR1'!#REF!)</f>
        <v>#REF!</v>
      </c>
      <c r="F46" s="230" t="e">
        <f>IF(Tabla1[[#This Row],[Código_Actividad]]="","",'[2]Formulario PPGR1'!#REF!)</f>
        <v>#REF!</v>
      </c>
      <c r="G46" s="386" t="s">
        <v>1117</v>
      </c>
      <c r="H46" s="381" t="s">
        <v>1100</v>
      </c>
      <c r="I46" s="381" t="s">
        <v>880</v>
      </c>
      <c r="J46" s="382">
        <v>2</v>
      </c>
      <c r="K46" s="383">
        <v>1.1000000000000001</v>
      </c>
      <c r="L46" s="384" t="e">
        <f>+[3]!Tabla1[[#This Row],[Precio Unitario]]*[3]!Tabla1[[#This Row],[Cantidad de Insumos]]</f>
        <v>#REF!</v>
      </c>
      <c r="M46" s="385"/>
      <c r="N46" s="381"/>
    </row>
    <row r="47" spans="2:14" ht="12.75" x14ac:dyDescent="0.2">
      <c r="B47" s="230" t="e">
        <f>IF(Tabla1[[#This Row],[Código_Actividad]]="","",CONCATENATE(Tabla1[[#This Row],[POA]],".",Tabla1[[#This Row],[SRS]],".",Tabla1[[#This Row],[AREA]],".",Tabla1[[#This Row],[TIPO]]))</f>
        <v>#REF!</v>
      </c>
      <c r="C47" s="230" t="e">
        <f>IF(Tabla1[[#This Row],[Código_Actividad]]="","",'[2]Formulario PPGR1'!#REF!)</f>
        <v>#REF!</v>
      </c>
      <c r="D47" s="230" t="e">
        <f>IF(Tabla1[[#This Row],[Código_Actividad]]="","",'[2]Formulario PPGR1'!#REF!)</f>
        <v>#REF!</v>
      </c>
      <c r="E47" s="230" t="e">
        <f>IF(Tabla1[[#This Row],[Código_Actividad]]="","",'[2]Formulario PPGR1'!#REF!)</f>
        <v>#REF!</v>
      </c>
      <c r="F47" s="230" t="e">
        <f>IF(Tabla1[[#This Row],[Código_Actividad]]="","",'[2]Formulario PPGR1'!#REF!)</f>
        <v>#REF!</v>
      </c>
      <c r="G47" s="386" t="s">
        <v>1117</v>
      </c>
      <c r="H47" s="381" t="s">
        <v>1102</v>
      </c>
      <c r="I47" s="381" t="s">
        <v>880</v>
      </c>
      <c r="J47" s="382">
        <v>2</v>
      </c>
      <c r="K47" s="383">
        <v>15</v>
      </c>
      <c r="L47" s="384" t="e">
        <f>+[3]!Tabla1[[#This Row],[Precio Unitario]]*[3]!Tabla1[[#This Row],[Cantidad de Insumos]]</f>
        <v>#REF!</v>
      </c>
      <c r="M47" s="385"/>
      <c r="N47" s="381"/>
    </row>
    <row r="48" spans="2:14" ht="12.75" x14ac:dyDescent="0.2">
      <c r="B48" s="230" t="e">
        <f>IF(Tabla1[[#This Row],[Código_Actividad]]="","",CONCATENATE(Tabla1[[#This Row],[POA]],".",Tabla1[[#This Row],[SRS]],".",Tabla1[[#This Row],[AREA]],".",Tabla1[[#This Row],[TIPO]]))</f>
        <v>#REF!</v>
      </c>
      <c r="C48" s="230" t="e">
        <f>IF(Tabla1[[#This Row],[Código_Actividad]]="","",'[2]Formulario PPGR1'!#REF!)</f>
        <v>#REF!</v>
      </c>
      <c r="D48" s="230" t="e">
        <f>IF(Tabla1[[#This Row],[Código_Actividad]]="","",'[2]Formulario PPGR1'!#REF!)</f>
        <v>#REF!</v>
      </c>
      <c r="E48" s="230" t="e">
        <f>IF(Tabla1[[#This Row],[Código_Actividad]]="","",'[2]Formulario PPGR1'!#REF!)</f>
        <v>#REF!</v>
      </c>
      <c r="F48" s="230" t="e">
        <f>IF(Tabla1[[#This Row],[Código_Actividad]]="","",'[2]Formulario PPGR1'!#REF!)</f>
        <v>#REF!</v>
      </c>
      <c r="G48" s="386" t="s">
        <v>1117</v>
      </c>
      <c r="H48" s="381" t="s">
        <v>1106</v>
      </c>
      <c r="I48" s="381" t="s">
        <v>880</v>
      </c>
      <c r="J48" s="382">
        <v>1</v>
      </c>
      <c r="K48" s="383">
        <v>1500</v>
      </c>
      <c r="L48" s="384" t="e">
        <f>+[3]!Tabla1[[#This Row],[Precio Unitario]]*[3]!Tabla1[[#This Row],[Cantidad de Insumos]]</f>
        <v>#REF!</v>
      </c>
      <c r="M48" s="385"/>
      <c r="N48" s="381"/>
    </row>
    <row r="49" spans="2:14" ht="12.75" x14ac:dyDescent="0.2">
      <c r="B49" s="230" t="e">
        <f>IF(Tabla1[[#This Row],[Código_Actividad]]="","",CONCATENATE(Tabla1[[#This Row],[POA]],".",Tabla1[[#This Row],[SRS]],".",Tabla1[[#This Row],[AREA]],".",Tabla1[[#This Row],[TIPO]]))</f>
        <v>#REF!</v>
      </c>
      <c r="C49" s="230" t="e">
        <f>IF(Tabla1[[#This Row],[Código_Actividad]]="","",'[2]Formulario PPGR1'!#REF!)</f>
        <v>#REF!</v>
      </c>
      <c r="D49" s="230" t="e">
        <f>IF(Tabla1[[#This Row],[Código_Actividad]]="","",'[2]Formulario PPGR1'!#REF!)</f>
        <v>#REF!</v>
      </c>
      <c r="E49" s="230" t="e">
        <f>IF(Tabla1[[#This Row],[Código_Actividad]]="","",'[2]Formulario PPGR1'!#REF!)</f>
        <v>#REF!</v>
      </c>
      <c r="F49" s="230" t="e">
        <f>IF(Tabla1[[#This Row],[Código_Actividad]]="","",'[2]Formulario PPGR1'!#REF!)</f>
        <v>#REF!</v>
      </c>
      <c r="G49" s="380" t="s">
        <v>1118</v>
      </c>
      <c r="H49" s="381" t="s">
        <v>1100</v>
      </c>
      <c r="I49" s="381" t="s">
        <v>880</v>
      </c>
      <c r="J49" s="382">
        <v>2</v>
      </c>
      <c r="K49" s="383">
        <v>1.1000000000000001</v>
      </c>
      <c r="L49" s="384" t="e">
        <f>+[3]!Tabla1[[#This Row],[Precio Unitario]]*[3]!Tabla1[[#This Row],[Cantidad de Insumos]]</f>
        <v>#REF!</v>
      </c>
      <c r="M49" s="385"/>
      <c r="N49" s="381"/>
    </row>
    <row r="50" spans="2:14" ht="12.75" x14ac:dyDescent="0.2">
      <c r="B50" s="230" t="e">
        <f>IF(Tabla1[[#This Row],[Código_Actividad]]="","",CONCATENATE(Tabla1[[#This Row],[POA]],".",Tabla1[[#This Row],[SRS]],".",Tabla1[[#This Row],[AREA]],".",Tabla1[[#This Row],[TIPO]]))</f>
        <v>#REF!</v>
      </c>
      <c r="C50" s="230" t="e">
        <f>IF(Tabla1[[#This Row],[Código_Actividad]]="","",'[2]Formulario PPGR1'!#REF!)</f>
        <v>#REF!</v>
      </c>
      <c r="D50" s="230" t="e">
        <f>IF(Tabla1[[#This Row],[Código_Actividad]]="","",'[2]Formulario PPGR1'!#REF!)</f>
        <v>#REF!</v>
      </c>
      <c r="E50" s="230" t="e">
        <f>IF(Tabla1[[#This Row],[Código_Actividad]]="","",'[2]Formulario PPGR1'!#REF!)</f>
        <v>#REF!</v>
      </c>
      <c r="F50" s="230" t="e">
        <f>IF(Tabla1[[#This Row],[Código_Actividad]]="","",'[2]Formulario PPGR1'!#REF!)</f>
        <v>#REF!</v>
      </c>
      <c r="G50" s="380" t="s">
        <v>1118</v>
      </c>
      <c r="H50" s="381" t="s">
        <v>1102</v>
      </c>
      <c r="I50" s="381" t="s">
        <v>880</v>
      </c>
      <c r="J50" s="382">
        <v>2</v>
      </c>
      <c r="K50" s="383">
        <v>15</v>
      </c>
      <c r="L50" s="384" t="e">
        <f>+[3]!Tabla1[[#This Row],[Precio Unitario]]*[3]!Tabla1[[#This Row],[Cantidad de Insumos]]</f>
        <v>#REF!</v>
      </c>
      <c r="M50" s="385"/>
      <c r="N50" s="381"/>
    </row>
    <row r="51" spans="2:14" ht="12.75" x14ac:dyDescent="0.2">
      <c r="B51" s="230" t="e">
        <f>IF(Tabla1[[#This Row],[Código_Actividad]]="","",CONCATENATE(Tabla1[[#This Row],[POA]],".",Tabla1[[#This Row],[SRS]],".",Tabla1[[#This Row],[AREA]],".",Tabla1[[#This Row],[TIPO]]))</f>
        <v>#REF!</v>
      </c>
      <c r="C51" s="230" t="e">
        <f>IF(Tabla1[[#This Row],[Código_Actividad]]="","",'[2]Formulario PPGR1'!#REF!)</f>
        <v>#REF!</v>
      </c>
      <c r="D51" s="230" t="e">
        <f>IF(Tabla1[[#This Row],[Código_Actividad]]="","",'[2]Formulario PPGR1'!#REF!)</f>
        <v>#REF!</v>
      </c>
      <c r="E51" s="230" t="e">
        <f>IF(Tabla1[[#This Row],[Código_Actividad]]="","",'[2]Formulario PPGR1'!#REF!)</f>
        <v>#REF!</v>
      </c>
      <c r="F51" s="230" t="e">
        <f>IF(Tabla1[[#This Row],[Código_Actividad]]="","",'[2]Formulario PPGR1'!#REF!)</f>
        <v>#REF!</v>
      </c>
      <c r="G51" s="380" t="s">
        <v>1118</v>
      </c>
      <c r="H51" s="381" t="s">
        <v>1106</v>
      </c>
      <c r="I51" s="381" t="s">
        <v>880</v>
      </c>
      <c r="J51" s="382">
        <v>1</v>
      </c>
      <c r="K51" s="383">
        <v>1500</v>
      </c>
      <c r="L51" s="384" t="e">
        <f>+[3]!Tabla1[[#This Row],[Precio Unitario]]*[3]!Tabla1[[#This Row],[Cantidad de Insumos]]</f>
        <v>#REF!</v>
      </c>
      <c r="M51" s="385"/>
      <c r="N51" s="381"/>
    </row>
    <row r="52" spans="2:14" ht="12.75" x14ac:dyDescent="0.2">
      <c r="B52" s="230" t="e">
        <f>IF(Tabla1[[#This Row],[Código_Actividad]]="","",CONCATENATE(Tabla1[[#This Row],[POA]],".",Tabla1[[#This Row],[SRS]],".",Tabla1[[#This Row],[AREA]],".",Tabla1[[#This Row],[TIPO]]))</f>
        <v>#REF!</v>
      </c>
      <c r="C52" s="230" t="e">
        <f>IF(Tabla1[[#This Row],[Código_Actividad]]="","",'[2]Formulario PPGR1'!#REF!)</f>
        <v>#REF!</v>
      </c>
      <c r="D52" s="230" t="e">
        <f>IF(Tabla1[[#This Row],[Código_Actividad]]="","",'[2]Formulario PPGR1'!#REF!)</f>
        <v>#REF!</v>
      </c>
      <c r="E52" s="230" t="e">
        <f>IF(Tabla1[[#This Row],[Código_Actividad]]="","",'[2]Formulario PPGR1'!#REF!)</f>
        <v>#REF!</v>
      </c>
      <c r="F52" s="230" t="e">
        <f>IF(Tabla1[[#This Row],[Código_Actividad]]="","",'[2]Formulario PPGR1'!#REF!)</f>
        <v>#REF!</v>
      </c>
      <c r="G52" s="386" t="s">
        <v>1119</v>
      </c>
      <c r="H52" s="381" t="s">
        <v>1100</v>
      </c>
      <c r="I52" s="381" t="s">
        <v>880</v>
      </c>
      <c r="J52" s="382">
        <v>5</v>
      </c>
      <c r="K52" s="383">
        <v>1.1000000000000001</v>
      </c>
      <c r="L52" s="384" t="e">
        <f>+[3]!Tabla1[[#This Row],[Precio Unitario]]*[3]!Tabla1[[#This Row],[Cantidad de Insumos]]</f>
        <v>#REF!</v>
      </c>
      <c r="M52" s="385"/>
      <c r="N52" s="381"/>
    </row>
    <row r="53" spans="2:14" ht="12.75" x14ac:dyDescent="0.2">
      <c r="B53" s="230" t="e">
        <f>IF(Tabla1[[#This Row],[Código_Actividad]]="","",CONCATENATE(Tabla1[[#This Row],[POA]],".",Tabla1[[#This Row],[SRS]],".",Tabla1[[#This Row],[AREA]],".",Tabla1[[#This Row],[TIPO]]))</f>
        <v>#REF!</v>
      </c>
      <c r="C53" s="230" t="e">
        <f>IF(Tabla1[[#This Row],[Código_Actividad]]="","",'[2]Formulario PPGR1'!#REF!)</f>
        <v>#REF!</v>
      </c>
      <c r="D53" s="230" t="e">
        <f>IF(Tabla1[[#This Row],[Código_Actividad]]="","",'[2]Formulario PPGR1'!#REF!)</f>
        <v>#REF!</v>
      </c>
      <c r="E53" s="230" t="e">
        <f>IF(Tabla1[[#This Row],[Código_Actividad]]="","",'[2]Formulario PPGR1'!#REF!)</f>
        <v>#REF!</v>
      </c>
      <c r="F53" s="230" t="e">
        <f>IF(Tabla1[[#This Row],[Código_Actividad]]="","",'[2]Formulario PPGR1'!#REF!)</f>
        <v>#REF!</v>
      </c>
      <c r="G53" s="386" t="s">
        <v>1119</v>
      </c>
      <c r="H53" s="381" t="s">
        <v>1102</v>
      </c>
      <c r="I53" s="381" t="s">
        <v>880</v>
      </c>
      <c r="J53" s="382">
        <v>1</v>
      </c>
      <c r="K53" s="383">
        <v>15</v>
      </c>
      <c r="L53" s="384" t="e">
        <f>+[3]!Tabla1[[#This Row],[Precio Unitario]]*[3]!Tabla1[[#This Row],[Cantidad de Insumos]]</f>
        <v>#REF!</v>
      </c>
      <c r="M53" s="385"/>
      <c r="N53" s="381"/>
    </row>
    <row r="54" spans="2:14" ht="12.75" x14ac:dyDescent="0.2">
      <c r="B54" s="230" t="e">
        <f>IF(Tabla1[[#This Row],[Código_Actividad]]="","",CONCATENATE(Tabla1[[#This Row],[POA]],".",Tabla1[[#This Row],[SRS]],".",Tabla1[[#This Row],[AREA]],".",Tabla1[[#This Row],[TIPO]]))</f>
        <v>#REF!</v>
      </c>
      <c r="C54" s="230" t="e">
        <f>IF(Tabla1[[#This Row],[Código_Actividad]]="","",'[2]Formulario PPGR1'!#REF!)</f>
        <v>#REF!</v>
      </c>
      <c r="D54" s="230" t="e">
        <f>IF(Tabla1[[#This Row],[Código_Actividad]]="","",'[2]Formulario PPGR1'!#REF!)</f>
        <v>#REF!</v>
      </c>
      <c r="E54" s="230" t="e">
        <f>IF(Tabla1[[#This Row],[Código_Actividad]]="","",'[2]Formulario PPGR1'!#REF!)</f>
        <v>#REF!</v>
      </c>
      <c r="F54" s="230" t="e">
        <f>IF(Tabla1[[#This Row],[Código_Actividad]]="","",'[2]Formulario PPGR1'!#REF!)</f>
        <v>#REF!</v>
      </c>
      <c r="G54" s="386" t="s">
        <v>1120</v>
      </c>
      <c r="H54" s="381" t="s">
        <v>1100</v>
      </c>
      <c r="I54" s="381" t="s">
        <v>880</v>
      </c>
      <c r="J54" s="382">
        <v>10</v>
      </c>
      <c r="K54" s="383">
        <v>1.1000000000000001</v>
      </c>
      <c r="L54" s="384" t="e">
        <f>+[3]!Tabla1[[#This Row],[Precio Unitario]]*[3]!Tabla1[[#This Row],[Cantidad de Insumos]]</f>
        <v>#REF!</v>
      </c>
      <c r="M54" s="385"/>
      <c r="N54" s="381"/>
    </row>
    <row r="55" spans="2:14" ht="12.75" x14ac:dyDescent="0.2">
      <c r="B55" s="230" t="e">
        <f>IF(Tabla1[[#This Row],[Código_Actividad]]="","",CONCATENATE(Tabla1[[#This Row],[POA]],".",Tabla1[[#This Row],[SRS]],".",Tabla1[[#This Row],[AREA]],".",Tabla1[[#This Row],[TIPO]]))</f>
        <v>#REF!</v>
      </c>
      <c r="C55" s="230" t="e">
        <f>IF(Tabla1[[#This Row],[Código_Actividad]]="","",'[2]Formulario PPGR1'!#REF!)</f>
        <v>#REF!</v>
      </c>
      <c r="D55" s="230" t="e">
        <f>IF(Tabla1[[#This Row],[Código_Actividad]]="","",'[2]Formulario PPGR1'!#REF!)</f>
        <v>#REF!</v>
      </c>
      <c r="E55" s="230" t="e">
        <f>IF(Tabla1[[#This Row],[Código_Actividad]]="","",'[2]Formulario PPGR1'!#REF!)</f>
        <v>#REF!</v>
      </c>
      <c r="F55" s="230" t="e">
        <f>IF(Tabla1[[#This Row],[Código_Actividad]]="","",'[2]Formulario PPGR1'!#REF!)</f>
        <v>#REF!</v>
      </c>
      <c r="G55" s="386" t="s">
        <v>1120</v>
      </c>
      <c r="H55" s="381" t="s">
        <v>1102</v>
      </c>
      <c r="I55" s="381" t="s">
        <v>880</v>
      </c>
      <c r="J55" s="382">
        <v>3</v>
      </c>
      <c r="K55" s="383">
        <v>15</v>
      </c>
      <c r="L55" s="384" t="e">
        <f>+[3]!Tabla1[[#This Row],[Precio Unitario]]*[3]!Tabla1[[#This Row],[Cantidad de Insumos]]</f>
        <v>#REF!</v>
      </c>
      <c r="M55" s="385"/>
      <c r="N55" s="381"/>
    </row>
    <row r="56" spans="2:14" ht="12.75" x14ac:dyDescent="0.2">
      <c r="B56" s="230" t="e">
        <f>IF(Tabla1[[#This Row],[Código_Actividad]]="","",CONCATENATE(Tabla1[[#This Row],[POA]],".",Tabla1[[#This Row],[SRS]],".",Tabla1[[#This Row],[AREA]],".",Tabla1[[#This Row],[TIPO]]))</f>
        <v>#REF!</v>
      </c>
      <c r="C56" s="230" t="e">
        <f>IF(Tabla1[[#This Row],[Código_Actividad]]="","",'[2]Formulario PPGR1'!#REF!)</f>
        <v>#REF!</v>
      </c>
      <c r="D56" s="230" t="e">
        <f>IF(Tabla1[[#This Row],[Código_Actividad]]="","",'[2]Formulario PPGR1'!#REF!)</f>
        <v>#REF!</v>
      </c>
      <c r="E56" s="230" t="e">
        <f>IF(Tabla1[[#This Row],[Código_Actividad]]="","",'[2]Formulario PPGR1'!#REF!)</f>
        <v>#REF!</v>
      </c>
      <c r="F56" s="230" t="e">
        <f>IF(Tabla1[[#This Row],[Código_Actividad]]="","",'[2]Formulario PPGR1'!#REF!)</f>
        <v>#REF!</v>
      </c>
      <c r="G56" s="386" t="s">
        <v>1120</v>
      </c>
      <c r="H56" s="381" t="s">
        <v>1106</v>
      </c>
      <c r="I56" s="381" t="s">
        <v>880</v>
      </c>
      <c r="J56" s="382">
        <v>1</v>
      </c>
      <c r="K56" s="383">
        <v>1500</v>
      </c>
      <c r="L56" s="384" t="e">
        <f>+[3]!Tabla1[[#This Row],[Precio Unitario]]*[3]!Tabla1[[#This Row],[Cantidad de Insumos]]</f>
        <v>#REF!</v>
      </c>
      <c r="M56" s="385"/>
      <c r="N56" s="381"/>
    </row>
    <row r="57" spans="2:14" ht="12.75" x14ac:dyDescent="0.2">
      <c r="B57" s="230" t="e">
        <f>IF(Tabla1[[#This Row],[Código_Actividad]]="","",CONCATENATE(Tabla1[[#This Row],[POA]],".",Tabla1[[#This Row],[SRS]],".",Tabla1[[#This Row],[AREA]],".",Tabla1[[#This Row],[TIPO]]))</f>
        <v>#REF!</v>
      </c>
      <c r="C57" s="230" t="e">
        <f>IF(Tabla1[[#This Row],[Código_Actividad]]="","",'[2]Formulario PPGR1'!#REF!)</f>
        <v>#REF!</v>
      </c>
      <c r="D57" s="230" t="e">
        <f>IF(Tabla1[[#This Row],[Código_Actividad]]="","",'[2]Formulario PPGR1'!#REF!)</f>
        <v>#REF!</v>
      </c>
      <c r="E57" s="230" t="e">
        <f>IF(Tabla1[[#This Row],[Código_Actividad]]="","",'[2]Formulario PPGR1'!#REF!)</f>
        <v>#REF!</v>
      </c>
      <c r="F57" s="230" t="e">
        <f>IF(Tabla1[[#This Row],[Código_Actividad]]="","",'[2]Formulario PPGR1'!#REF!)</f>
        <v>#REF!</v>
      </c>
      <c r="G57" s="380" t="s">
        <v>1121</v>
      </c>
      <c r="H57" s="381" t="s">
        <v>1100</v>
      </c>
      <c r="I57" s="381" t="s">
        <v>880</v>
      </c>
      <c r="J57" s="382">
        <v>10</v>
      </c>
      <c r="K57" s="383">
        <v>1.1000000000000001</v>
      </c>
      <c r="L57" s="384" t="e">
        <f>+[3]!Tabla1[[#This Row],[Precio Unitario]]*[3]!Tabla1[[#This Row],[Cantidad de Insumos]]</f>
        <v>#REF!</v>
      </c>
      <c r="M57" s="385"/>
      <c r="N57" s="381"/>
    </row>
    <row r="58" spans="2:14" ht="12.75" x14ac:dyDescent="0.2">
      <c r="B58" s="230" t="e">
        <f>IF(Tabla1[[#This Row],[Código_Actividad]]="","",CONCATENATE(Tabla1[[#This Row],[POA]],".",Tabla1[[#This Row],[SRS]],".",Tabla1[[#This Row],[AREA]],".",Tabla1[[#This Row],[TIPO]]))</f>
        <v>#REF!</v>
      </c>
      <c r="C58" s="230" t="e">
        <f>IF(Tabla1[[#This Row],[Código_Actividad]]="","",'[2]Formulario PPGR1'!#REF!)</f>
        <v>#REF!</v>
      </c>
      <c r="D58" s="230" t="e">
        <f>IF(Tabla1[[#This Row],[Código_Actividad]]="","",'[2]Formulario PPGR1'!#REF!)</f>
        <v>#REF!</v>
      </c>
      <c r="E58" s="230" t="e">
        <f>IF(Tabla1[[#This Row],[Código_Actividad]]="","",'[2]Formulario PPGR1'!#REF!)</f>
        <v>#REF!</v>
      </c>
      <c r="F58" s="230" t="e">
        <f>IF(Tabla1[[#This Row],[Código_Actividad]]="","",'[2]Formulario PPGR1'!#REF!)</f>
        <v>#REF!</v>
      </c>
      <c r="G58" s="380" t="s">
        <v>1121</v>
      </c>
      <c r="H58" s="381" t="s">
        <v>1102</v>
      </c>
      <c r="I58" s="381" t="s">
        <v>880</v>
      </c>
      <c r="J58" s="382">
        <v>3</v>
      </c>
      <c r="K58" s="383">
        <v>15</v>
      </c>
      <c r="L58" s="384" t="e">
        <f>+[3]!Tabla1[[#This Row],[Precio Unitario]]*[3]!Tabla1[[#This Row],[Cantidad de Insumos]]</f>
        <v>#REF!</v>
      </c>
      <c r="M58" s="385"/>
      <c r="N58" s="381"/>
    </row>
    <row r="59" spans="2:14" ht="12.75" x14ac:dyDescent="0.2">
      <c r="B59" s="230" t="e">
        <f>IF(Tabla1[[#This Row],[Código_Actividad]]="","",CONCATENATE(Tabla1[[#This Row],[POA]],".",Tabla1[[#This Row],[SRS]],".",Tabla1[[#This Row],[AREA]],".",Tabla1[[#This Row],[TIPO]]))</f>
        <v>#REF!</v>
      </c>
      <c r="C59" s="230" t="e">
        <f>IF(Tabla1[[#This Row],[Código_Actividad]]="","",'[2]Formulario PPGR1'!#REF!)</f>
        <v>#REF!</v>
      </c>
      <c r="D59" s="230" t="e">
        <f>IF(Tabla1[[#This Row],[Código_Actividad]]="","",'[2]Formulario PPGR1'!#REF!)</f>
        <v>#REF!</v>
      </c>
      <c r="E59" s="230" t="e">
        <f>IF(Tabla1[[#This Row],[Código_Actividad]]="","",'[2]Formulario PPGR1'!#REF!)</f>
        <v>#REF!</v>
      </c>
      <c r="F59" s="230" t="e">
        <f>IF(Tabla1[[#This Row],[Código_Actividad]]="","",'[2]Formulario PPGR1'!#REF!)</f>
        <v>#REF!</v>
      </c>
      <c r="G59" s="380" t="s">
        <v>1121</v>
      </c>
      <c r="H59" s="381" t="s">
        <v>1106</v>
      </c>
      <c r="I59" s="381" t="s">
        <v>880</v>
      </c>
      <c r="J59" s="382">
        <v>1</v>
      </c>
      <c r="K59" s="383">
        <v>1500</v>
      </c>
      <c r="L59" s="384" t="e">
        <f>+[3]!Tabla1[[#This Row],[Precio Unitario]]*[3]!Tabla1[[#This Row],[Cantidad de Insumos]]</f>
        <v>#REF!</v>
      </c>
      <c r="M59" s="385"/>
      <c r="N59" s="381"/>
    </row>
    <row r="60" spans="2:14" ht="12.75" x14ac:dyDescent="0.2">
      <c r="B60" s="230" t="e">
        <f>IF(Tabla1[[#This Row],[Código_Actividad]]="","",CONCATENATE(Tabla1[[#This Row],[POA]],".",Tabla1[[#This Row],[SRS]],".",Tabla1[[#This Row],[AREA]],".",Tabla1[[#This Row],[TIPO]]))</f>
        <v>#REF!</v>
      </c>
      <c r="C60" s="230" t="e">
        <f>IF(Tabla1[[#This Row],[Código_Actividad]]="","",'[2]Formulario PPGR1'!#REF!)</f>
        <v>#REF!</v>
      </c>
      <c r="D60" s="230" t="e">
        <f>IF(Tabla1[[#This Row],[Código_Actividad]]="","",'[2]Formulario PPGR1'!#REF!)</f>
        <v>#REF!</v>
      </c>
      <c r="E60" s="230" t="e">
        <f>IF(Tabla1[[#This Row],[Código_Actividad]]="","",'[2]Formulario PPGR1'!#REF!)</f>
        <v>#REF!</v>
      </c>
      <c r="F60" s="230" t="e">
        <f>IF(Tabla1[[#This Row],[Código_Actividad]]="","",'[2]Formulario PPGR1'!#REF!)</f>
        <v>#REF!</v>
      </c>
      <c r="G60" s="386" t="s">
        <v>1122</v>
      </c>
      <c r="H60" s="381" t="s">
        <v>1100</v>
      </c>
      <c r="I60" s="381" t="s">
        <v>1101</v>
      </c>
      <c r="J60" s="382">
        <v>2</v>
      </c>
      <c r="K60" s="383">
        <v>351.8</v>
      </c>
      <c r="L60" s="384" t="e">
        <f>+[3]!Tabla1[[#This Row],[Precio Unitario]]*[3]!Tabla1[[#This Row],[Cantidad de Insumos]]</f>
        <v>#REF!</v>
      </c>
      <c r="M60" s="385"/>
      <c r="N60" s="381"/>
    </row>
    <row r="61" spans="2:14" ht="12.75" x14ac:dyDescent="0.2">
      <c r="B61" s="230" t="e">
        <f>IF(Tabla1[[#This Row],[Código_Actividad]]="","",CONCATENATE(Tabla1[[#This Row],[POA]],".",Tabla1[[#This Row],[SRS]],".",Tabla1[[#This Row],[AREA]],".",Tabla1[[#This Row],[TIPO]]))</f>
        <v>#REF!</v>
      </c>
      <c r="C61" s="230" t="e">
        <f>IF(Tabla1[[#This Row],[Código_Actividad]]="","",'[2]Formulario PPGR1'!#REF!)</f>
        <v>#REF!</v>
      </c>
      <c r="D61" s="230" t="e">
        <f>IF(Tabla1[[#This Row],[Código_Actividad]]="","",'[2]Formulario PPGR1'!#REF!)</f>
        <v>#REF!</v>
      </c>
      <c r="E61" s="230" t="e">
        <f>IF(Tabla1[[#This Row],[Código_Actividad]]="","",'[2]Formulario PPGR1'!#REF!)</f>
        <v>#REF!</v>
      </c>
      <c r="F61" s="230" t="e">
        <f>IF(Tabla1[[#This Row],[Código_Actividad]]="","",'[2]Formulario PPGR1'!#REF!)</f>
        <v>#REF!</v>
      </c>
      <c r="G61" s="386" t="s">
        <v>1122</v>
      </c>
      <c r="H61" s="381" t="s">
        <v>1102</v>
      </c>
      <c r="I61" s="381" t="s">
        <v>880</v>
      </c>
      <c r="J61" s="382">
        <v>6</v>
      </c>
      <c r="K61" s="383">
        <v>15</v>
      </c>
      <c r="L61" s="384" t="e">
        <f>+[3]!Tabla1[[#This Row],[Precio Unitario]]*[3]!Tabla1[[#This Row],[Cantidad de Insumos]]</f>
        <v>#REF!</v>
      </c>
      <c r="M61" s="385"/>
      <c r="N61" s="381"/>
    </row>
    <row r="62" spans="2:14" ht="12.75" x14ac:dyDescent="0.2">
      <c r="B62" s="230" t="e">
        <f>IF(Tabla1[[#This Row],[Código_Actividad]]="","",CONCATENATE(Tabla1[[#This Row],[POA]],".",Tabla1[[#This Row],[SRS]],".",Tabla1[[#This Row],[AREA]],".",Tabla1[[#This Row],[TIPO]]))</f>
        <v>#REF!</v>
      </c>
      <c r="C62" s="230" t="e">
        <f>IF(Tabla1[[#This Row],[Código_Actividad]]="","",'[2]Formulario PPGR1'!#REF!)</f>
        <v>#REF!</v>
      </c>
      <c r="D62" s="230" t="e">
        <f>IF(Tabla1[[#This Row],[Código_Actividad]]="","",'[2]Formulario PPGR1'!#REF!)</f>
        <v>#REF!</v>
      </c>
      <c r="E62" s="230" t="e">
        <f>IF(Tabla1[[#This Row],[Código_Actividad]]="","",'[2]Formulario PPGR1'!#REF!)</f>
        <v>#REF!</v>
      </c>
      <c r="F62" s="230" t="e">
        <f>IF(Tabla1[[#This Row],[Código_Actividad]]="","",'[2]Formulario PPGR1'!#REF!)</f>
        <v>#REF!</v>
      </c>
      <c r="G62" s="386" t="s">
        <v>1122</v>
      </c>
      <c r="H62" s="381" t="s">
        <v>1103</v>
      </c>
      <c r="I62" s="381" t="s">
        <v>1104</v>
      </c>
      <c r="J62" s="382">
        <v>2</v>
      </c>
      <c r="K62" s="383">
        <v>750</v>
      </c>
      <c r="L62" s="384" t="e">
        <f>+[3]!Tabla1[[#This Row],[Precio Unitario]]*[3]!Tabla1[[#This Row],[Cantidad de Insumos]]</f>
        <v>#REF!</v>
      </c>
      <c r="M62" s="385"/>
      <c r="N62" s="381"/>
    </row>
    <row r="63" spans="2:14" ht="12.75" x14ac:dyDescent="0.2">
      <c r="B63" s="230" t="e">
        <f>IF(Tabla1[[#This Row],[Código_Actividad]]="","",CONCATENATE(Tabla1[[#This Row],[POA]],".",Tabla1[[#This Row],[SRS]],".",Tabla1[[#This Row],[AREA]],".",Tabla1[[#This Row],[TIPO]]))</f>
        <v>#REF!</v>
      </c>
      <c r="C63" s="230" t="e">
        <f>IF(Tabla1[[#This Row],[Código_Actividad]]="","",'[2]Formulario PPGR1'!#REF!)</f>
        <v>#REF!</v>
      </c>
      <c r="D63" s="230" t="e">
        <f>IF(Tabla1[[#This Row],[Código_Actividad]]="","",'[2]Formulario PPGR1'!#REF!)</f>
        <v>#REF!</v>
      </c>
      <c r="E63" s="230" t="e">
        <f>IF(Tabla1[[#This Row],[Código_Actividad]]="","",'[2]Formulario PPGR1'!#REF!)</f>
        <v>#REF!</v>
      </c>
      <c r="F63" s="230" t="e">
        <f>IF(Tabla1[[#This Row],[Código_Actividad]]="","",'[2]Formulario PPGR1'!#REF!)</f>
        <v>#REF!</v>
      </c>
      <c r="G63" s="380" t="s">
        <v>1123</v>
      </c>
      <c r="H63" s="381" t="s">
        <v>1100</v>
      </c>
      <c r="I63" s="381" t="s">
        <v>880</v>
      </c>
      <c r="J63" s="382">
        <v>10</v>
      </c>
      <c r="K63" s="383">
        <v>1.1000000000000001</v>
      </c>
      <c r="L63" s="384" t="e">
        <f>+[3]!Tabla1[[#This Row],[Precio Unitario]]*[3]!Tabla1[[#This Row],[Cantidad de Insumos]]</f>
        <v>#REF!</v>
      </c>
      <c r="M63" s="385"/>
      <c r="N63" s="381"/>
    </row>
    <row r="64" spans="2:14" ht="12.75" x14ac:dyDescent="0.2">
      <c r="B64" s="230" t="e">
        <f>IF(Tabla1[[#This Row],[Código_Actividad]]="","",CONCATENATE(Tabla1[[#This Row],[POA]],".",Tabla1[[#This Row],[SRS]],".",Tabla1[[#This Row],[AREA]],".",Tabla1[[#This Row],[TIPO]]))</f>
        <v>#REF!</v>
      </c>
      <c r="C64" s="230" t="e">
        <f>IF(Tabla1[[#This Row],[Código_Actividad]]="","",'[2]Formulario PPGR1'!#REF!)</f>
        <v>#REF!</v>
      </c>
      <c r="D64" s="230" t="e">
        <f>IF(Tabla1[[#This Row],[Código_Actividad]]="","",'[2]Formulario PPGR1'!#REF!)</f>
        <v>#REF!</v>
      </c>
      <c r="E64" s="230" t="e">
        <f>IF(Tabla1[[#This Row],[Código_Actividad]]="","",'[2]Formulario PPGR1'!#REF!)</f>
        <v>#REF!</v>
      </c>
      <c r="F64" s="230" t="e">
        <f>IF(Tabla1[[#This Row],[Código_Actividad]]="","",'[2]Formulario PPGR1'!#REF!)</f>
        <v>#REF!</v>
      </c>
      <c r="G64" s="380" t="s">
        <v>1123</v>
      </c>
      <c r="H64" s="381" t="s">
        <v>1102</v>
      </c>
      <c r="I64" s="381" t="s">
        <v>880</v>
      </c>
      <c r="J64" s="382">
        <v>3</v>
      </c>
      <c r="K64" s="383">
        <v>15</v>
      </c>
      <c r="L64" s="384" t="e">
        <f>+[3]!Tabla1[[#This Row],[Precio Unitario]]*[3]!Tabla1[[#This Row],[Cantidad de Insumos]]</f>
        <v>#REF!</v>
      </c>
      <c r="M64" s="385"/>
      <c r="N64" s="381"/>
    </row>
    <row r="65" spans="2:14" ht="12.75" x14ac:dyDescent="0.2">
      <c r="B65" s="230" t="e">
        <f>IF(Tabla1[[#This Row],[Código_Actividad]]="","",CONCATENATE(Tabla1[[#This Row],[POA]],".",Tabla1[[#This Row],[SRS]],".",Tabla1[[#This Row],[AREA]],".",Tabla1[[#This Row],[TIPO]]))</f>
        <v>#REF!</v>
      </c>
      <c r="C65" s="230" t="e">
        <f>IF(Tabla1[[#This Row],[Código_Actividad]]="","",'[2]Formulario PPGR1'!#REF!)</f>
        <v>#REF!</v>
      </c>
      <c r="D65" s="230" t="e">
        <f>IF(Tabla1[[#This Row],[Código_Actividad]]="","",'[2]Formulario PPGR1'!#REF!)</f>
        <v>#REF!</v>
      </c>
      <c r="E65" s="230" t="e">
        <f>IF(Tabla1[[#This Row],[Código_Actividad]]="","",'[2]Formulario PPGR1'!#REF!)</f>
        <v>#REF!</v>
      </c>
      <c r="F65" s="230" t="e">
        <f>IF(Tabla1[[#This Row],[Código_Actividad]]="","",'[2]Formulario PPGR1'!#REF!)</f>
        <v>#REF!</v>
      </c>
      <c r="G65" s="380" t="s">
        <v>1123</v>
      </c>
      <c r="H65" s="381" t="s">
        <v>1106</v>
      </c>
      <c r="I65" s="381" t="s">
        <v>880</v>
      </c>
      <c r="J65" s="382">
        <v>1</v>
      </c>
      <c r="K65" s="383">
        <v>1500</v>
      </c>
      <c r="L65" s="384" t="e">
        <f>+[3]!Tabla1[[#This Row],[Precio Unitario]]*[3]!Tabla1[[#This Row],[Cantidad de Insumos]]</f>
        <v>#REF!</v>
      </c>
      <c r="M65" s="385"/>
      <c r="N65" s="381"/>
    </row>
    <row r="66" spans="2:14" ht="12.75" x14ac:dyDescent="0.2">
      <c r="B66" s="230" t="e">
        <f>IF(Tabla1[[#This Row],[Código_Actividad]]="","",CONCATENATE(Tabla1[[#This Row],[POA]],".",Tabla1[[#This Row],[SRS]],".",Tabla1[[#This Row],[AREA]],".",Tabla1[[#This Row],[TIPO]]))</f>
        <v>#REF!</v>
      </c>
      <c r="C66" s="230" t="e">
        <f>IF(Tabla1[[#This Row],[Código_Actividad]]="","",'[2]Formulario PPGR1'!#REF!)</f>
        <v>#REF!</v>
      </c>
      <c r="D66" s="230" t="e">
        <f>IF(Tabla1[[#This Row],[Código_Actividad]]="","",'[2]Formulario PPGR1'!#REF!)</f>
        <v>#REF!</v>
      </c>
      <c r="E66" s="230" t="e">
        <f>IF(Tabla1[[#This Row],[Código_Actividad]]="","",'[2]Formulario PPGR1'!#REF!)</f>
        <v>#REF!</v>
      </c>
      <c r="F66" s="230" t="e">
        <f>IF(Tabla1[[#This Row],[Código_Actividad]]="","",'[2]Formulario PPGR1'!#REF!)</f>
        <v>#REF!</v>
      </c>
      <c r="G66" s="380" t="s">
        <v>1124</v>
      </c>
      <c r="H66" s="381" t="s">
        <v>1100</v>
      </c>
      <c r="I66" s="381" t="s">
        <v>880</v>
      </c>
      <c r="J66" s="382">
        <v>2</v>
      </c>
      <c r="K66" s="383">
        <v>1.1000000000000001</v>
      </c>
      <c r="L66" s="384" t="e">
        <f>+[3]!Tabla1[[#This Row],[Precio Unitario]]*[3]!Tabla1[[#This Row],[Cantidad de Insumos]]</f>
        <v>#REF!</v>
      </c>
      <c r="M66" s="385"/>
      <c r="N66" s="381"/>
    </row>
    <row r="67" spans="2:14" ht="12.75" x14ac:dyDescent="0.2">
      <c r="B67" s="230" t="e">
        <f>IF(Tabla1[[#This Row],[Código_Actividad]]="","",CONCATENATE(Tabla1[[#This Row],[POA]],".",Tabla1[[#This Row],[SRS]],".",Tabla1[[#This Row],[AREA]],".",Tabla1[[#This Row],[TIPO]]))</f>
        <v>#REF!</v>
      </c>
      <c r="C67" s="230" t="e">
        <f>IF(Tabla1[[#This Row],[Código_Actividad]]="","",'[2]Formulario PPGR1'!#REF!)</f>
        <v>#REF!</v>
      </c>
      <c r="D67" s="230" t="e">
        <f>IF(Tabla1[[#This Row],[Código_Actividad]]="","",'[2]Formulario PPGR1'!#REF!)</f>
        <v>#REF!</v>
      </c>
      <c r="E67" s="230" t="e">
        <f>IF(Tabla1[[#This Row],[Código_Actividad]]="","",'[2]Formulario PPGR1'!#REF!)</f>
        <v>#REF!</v>
      </c>
      <c r="F67" s="230" t="e">
        <f>IF(Tabla1[[#This Row],[Código_Actividad]]="","",'[2]Formulario PPGR1'!#REF!)</f>
        <v>#REF!</v>
      </c>
      <c r="G67" s="380" t="s">
        <v>1124</v>
      </c>
      <c r="H67" s="381" t="s">
        <v>1102</v>
      </c>
      <c r="I67" s="381" t="s">
        <v>880</v>
      </c>
      <c r="J67" s="382">
        <v>1</v>
      </c>
      <c r="K67" s="383">
        <v>15</v>
      </c>
      <c r="L67" s="384" t="e">
        <f>+[3]!Tabla1[[#This Row],[Precio Unitario]]*[3]!Tabla1[[#This Row],[Cantidad de Insumos]]</f>
        <v>#REF!</v>
      </c>
      <c r="M67" s="385"/>
      <c r="N67" s="381"/>
    </row>
    <row r="68" spans="2:14" ht="12.75" x14ac:dyDescent="0.2">
      <c r="B68" s="230" t="e">
        <f>IF(Tabla1[[#This Row],[Código_Actividad]]="","",CONCATENATE(Tabla1[[#This Row],[POA]],".",Tabla1[[#This Row],[SRS]],".",Tabla1[[#This Row],[AREA]],".",Tabla1[[#This Row],[TIPO]]))</f>
        <v>#REF!</v>
      </c>
      <c r="C68" s="230" t="e">
        <f>IF(Tabla1[[#This Row],[Código_Actividad]]="","",'[2]Formulario PPGR1'!#REF!)</f>
        <v>#REF!</v>
      </c>
      <c r="D68" s="230" t="e">
        <f>IF(Tabla1[[#This Row],[Código_Actividad]]="","",'[2]Formulario PPGR1'!#REF!)</f>
        <v>#REF!</v>
      </c>
      <c r="E68" s="230" t="e">
        <f>IF(Tabla1[[#This Row],[Código_Actividad]]="","",'[2]Formulario PPGR1'!#REF!)</f>
        <v>#REF!</v>
      </c>
      <c r="F68" s="230" t="e">
        <f>IF(Tabla1[[#This Row],[Código_Actividad]]="","",'[2]Formulario PPGR1'!#REF!)</f>
        <v>#REF!</v>
      </c>
      <c r="G68" s="380" t="s">
        <v>1124</v>
      </c>
      <c r="H68" s="381" t="s">
        <v>1106</v>
      </c>
      <c r="I68" s="381" t="s">
        <v>880</v>
      </c>
      <c r="J68" s="382">
        <v>1</v>
      </c>
      <c r="K68" s="383">
        <v>1500</v>
      </c>
      <c r="L68" s="384" t="e">
        <f>+[3]!Tabla1[[#This Row],[Precio Unitario]]*[3]!Tabla1[[#This Row],[Cantidad de Insumos]]</f>
        <v>#REF!</v>
      </c>
      <c r="M68" s="385"/>
      <c r="N68" s="381"/>
    </row>
    <row r="69" spans="2:14" ht="12.75" x14ac:dyDescent="0.2">
      <c r="B69" s="230" t="e">
        <f>IF(Tabla1[[#This Row],[Código_Actividad]]="","",CONCATENATE(Tabla1[[#This Row],[POA]],".",Tabla1[[#This Row],[SRS]],".",Tabla1[[#This Row],[AREA]],".",Tabla1[[#This Row],[TIPO]]))</f>
        <v>#REF!</v>
      </c>
      <c r="C69" s="230" t="e">
        <f>IF(Tabla1[[#This Row],[Código_Actividad]]="","",'[2]Formulario PPGR1'!#REF!)</f>
        <v>#REF!</v>
      </c>
      <c r="D69" s="230" t="e">
        <f>IF(Tabla1[[#This Row],[Código_Actividad]]="","",'[2]Formulario PPGR1'!#REF!)</f>
        <v>#REF!</v>
      </c>
      <c r="E69" s="230" t="e">
        <f>IF(Tabla1[[#This Row],[Código_Actividad]]="","",'[2]Formulario PPGR1'!#REF!)</f>
        <v>#REF!</v>
      </c>
      <c r="F69" s="230" t="e">
        <f>IF(Tabla1[[#This Row],[Código_Actividad]]="","",'[2]Formulario PPGR1'!#REF!)</f>
        <v>#REF!</v>
      </c>
      <c r="G69" s="380" t="s">
        <v>1125</v>
      </c>
      <c r="H69" s="381" t="s">
        <v>1100</v>
      </c>
      <c r="I69" s="381" t="s">
        <v>1101</v>
      </c>
      <c r="J69" s="382">
        <v>2</v>
      </c>
      <c r="K69" s="383">
        <v>351.8</v>
      </c>
      <c r="L69" s="384" t="e">
        <f>+[3]!Tabla1[[#This Row],[Precio Unitario]]*[3]!Tabla1[[#This Row],[Cantidad de Insumos]]</f>
        <v>#REF!</v>
      </c>
      <c r="M69" s="385"/>
      <c r="N69" s="381"/>
    </row>
    <row r="70" spans="2:14" ht="12.75" x14ac:dyDescent="0.2">
      <c r="B70" s="230" t="e">
        <f>IF(Tabla1[[#This Row],[Código_Actividad]]="","",CONCATENATE(Tabla1[[#This Row],[POA]],".",Tabla1[[#This Row],[SRS]],".",Tabla1[[#This Row],[AREA]],".",Tabla1[[#This Row],[TIPO]]))</f>
        <v>#REF!</v>
      </c>
      <c r="C70" s="230" t="e">
        <f>IF(Tabla1[[#This Row],[Código_Actividad]]="","",'[2]Formulario PPGR1'!#REF!)</f>
        <v>#REF!</v>
      </c>
      <c r="D70" s="230" t="e">
        <f>IF(Tabla1[[#This Row],[Código_Actividad]]="","",'[2]Formulario PPGR1'!#REF!)</f>
        <v>#REF!</v>
      </c>
      <c r="E70" s="230" t="e">
        <f>IF(Tabla1[[#This Row],[Código_Actividad]]="","",'[2]Formulario PPGR1'!#REF!)</f>
        <v>#REF!</v>
      </c>
      <c r="F70" s="230" t="e">
        <f>IF(Tabla1[[#This Row],[Código_Actividad]]="","",'[2]Formulario PPGR1'!#REF!)</f>
        <v>#REF!</v>
      </c>
      <c r="G70" s="380" t="s">
        <v>1125</v>
      </c>
      <c r="H70" s="381" t="s">
        <v>1102</v>
      </c>
      <c r="I70" s="381" t="s">
        <v>880</v>
      </c>
      <c r="J70" s="382">
        <v>6</v>
      </c>
      <c r="K70" s="383">
        <v>15</v>
      </c>
      <c r="L70" s="384" t="e">
        <f>+[3]!Tabla1[[#This Row],[Precio Unitario]]*[3]!Tabla1[[#This Row],[Cantidad de Insumos]]</f>
        <v>#REF!</v>
      </c>
      <c r="M70" s="385"/>
      <c r="N70" s="381"/>
    </row>
    <row r="71" spans="2:14" ht="12.75" x14ac:dyDescent="0.2">
      <c r="B71" s="230" t="e">
        <f>IF(Tabla1[[#This Row],[Código_Actividad]]="","",CONCATENATE(Tabla1[[#This Row],[POA]],".",Tabla1[[#This Row],[SRS]],".",Tabla1[[#This Row],[AREA]],".",Tabla1[[#This Row],[TIPO]]))</f>
        <v>#REF!</v>
      </c>
      <c r="C71" s="230" t="e">
        <f>IF(Tabla1[[#This Row],[Código_Actividad]]="","",'[2]Formulario PPGR1'!#REF!)</f>
        <v>#REF!</v>
      </c>
      <c r="D71" s="230" t="e">
        <f>IF(Tabla1[[#This Row],[Código_Actividad]]="","",'[2]Formulario PPGR1'!#REF!)</f>
        <v>#REF!</v>
      </c>
      <c r="E71" s="230" t="e">
        <f>IF(Tabla1[[#This Row],[Código_Actividad]]="","",'[2]Formulario PPGR1'!#REF!)</f>
        <v>#REF!</v>
      </c>
      <c r="F71" s="230" t="e">
        <f>IF(Tabla1[[#This Row],[Código_Actividad]]="","",'[2]Formulario PPGR1'!#REF!)</f>
        <v>#REF!</v>
      </c>
      <c r="G71" s="380" t="s">
        <v>1125</v>
      </c>
      <c r="H71" s="381" t="s">
        <v>1103</v>
      </c>
      <c r="I71" s="381" t="s">
        <v>1104</v>
      </c>
      <c r="J71" s="382">
        <v>2</v>
      </c>
      <c r="K71" s="383">
        <v>750</v>
      </c>
      <c r="L71" s="384" t="e">
        <f>+[3]!Tabla1[[#This Row],[Precio Unitario]]*[3]!Tabla1[[#This Row],[Cantidad de Insumos]]</f>
        <v>#REF!</v>
      </c>
      <c r="M71" s="385"/>
      <c r="N71" s="381"/>
    </row>
    <row r="72" spans="2:14" ht="12.75" x14ac:dyDescent="0.2">
      <c r="B72" s="230" t="e">
        <f>IF(Tabla1[[#This Row],[Código_Actividad]]="","",CONCATENATE(Tabla1[[#This Row],[POA]],".",Tabla1[[#This Row],[SRS]],".",Tabla1[[#This Row],[AREA]],".",Tabla1[[#This Row],[TIPO]]))</f>
        <v>#REF!</v>
      </c>
      <c r="C72" s="230" t="e">
        <f>IF(Tabla1[[#This Row],[Código_Actividad]]="","",'[2]Formulario PPGR1'!#REF!)</f>
        <v>#REF!</v>
      </c>
      <c r="D72" s="230" t="e">
        <f>IF(Tabla1[[#This Row],[Código_Actividad]]="","",'[2]Formulario PPGR1'!#REF!)</f>
        <v>#REF!</v>
      </c>
      <c r="E72" s="230" t="e">
        <f>IF(Tabla1[[#This Row],[Código_Actividad]]="","",'[2]Formulario PPGR1'!#REF!)</f>
        <v>#REF!</v>
      </c>
      <c r="F72" s="230" t="e">
        <f>IF(Tabla1[[#This Row],[Código_Actividad]]="","",'[2]Formulario PPGR1'!#REF!)</f>
        <v>#REF!</v>
      </c>
      <c r="G72" s="386" t="s">
        <v>1126</v>
      </c>
      <c r="H72" s="381" t="s">
        <v>1100</v>
      </c>
      <c r="I72" s="381" t="s">
        <v>1101</v>
      </c>
      <c r="J72" s="382">
        <v>1</v>
      </c>
      <c r="K72" s="383">
        <v>351.8</v>
      </c>
      <c r="L72" s="384" t="e">
        <f>+[3]!Tabla1[[#This Row],[Precio Unitario]]*[3]!Tabla1[[#This Row],[Cantidad de Insumos]]</f>
        <v>#REF!</v>
      </c>
      <c r="M72" s="385"/>
      <c r="N72" s="381"/>
    </row>
    <row r="73" spans="2:14" ht="12.75" x14ac:dyDescent="0.2">
      <c r="B73" s="230" t="e">
        <f>IF(Tabla1[[#This Row],[Código_Actividad]]="","",CONCATENATE(Tabla1[[#This Row],[POA]],".",Tabla1[[#This Row],[SRS]],".",Tabla1[[#This Row],[AREA]],".",Tabla1[[#This Row],[TIPO]]))</f>
        <v>#REF!</v>
      </c>
      <c r="C73" s="230" t="e">
        <f>IF(Tabla1[[#This Row],[Código_Actividad]]="","",'[2]Formulario PPGR1'!#REF!)</f>
        <v>#REF!</v>
      </c>
      <c r="D73" s="230" t="e">
        <f>IF(Tabla1[[#This Row],[Código_Actividad]]="","",'[2]Formulario PPGR1'!#REF!)</f>
        <v>#REF!</v>
      </c>
      <c r="E73" s="230" t="e">
        <f>IF(Tabla1[[#This Row],[Código_Actividad]]="","",'[2]Formulario PPGR1'!#REF!)</f>
        <v>#REF!</v>
      </c>
      <c r="F73" s="230" t="e">
        <f>IF(Tabla1[[#This Row],[Código_Actividad]]="","",'[2]Formulario PPGR1'!#REF!)</f>
        <v>#REF!</v>
      </c>
      <c r="G73" s="386" t="s">
        <v>1126</v>
      </c>
      <c r="H73" s="381" t="s">
        <v>1102</v>
      </c>
      <c r="I73" s="381" t="s">
        <v>880</v>
      </c>
      <c r="J73" s="382">
        <v>3</v>
      </c>
      <c r="K73" s="383">
        <v>15</v>
      </c>
      <c r="L73" s="384" t="e">
        <f>+[3]!Tabla1[[#This Row],[Precio Unitario]]*[3]!Tabla1[[#This Row],[Cantidad de Insumos]]</f>
        <v>#REF!</v>
      </c>
      <c r="M73" s="385"/>
      <c r="N73" s="381"/>
    </row>
    <row r="74" spans="2:14" ht="12.75" x14ac:dyDescent="0.2">
      <c r="B74" s="230" t="e">
        <f>IF(Tabla1[[#This Row],[Código_Actividad]]="","",CONCATENATE(Tabla1[[#This Row],[POA]],".",Tabla1[[#This Row],[SRS]],".",Tabla1[[#This Row],[AREA]],".",Tabla1[[#This Row],[TIPO]]))</f>
        <v>#REF!</v>
      </c>
      <c r="C74" s="230" t="e">
        <f>IF(Tabla1[[#This Row],[Código_Actividad]]="","",'[2]Formulario PPGR1'!#REF!)</f>
        <v>#REF!</v>
      </c>
      <c r="D74" s="230" t="e">
        <f>IF(Tabla1[[#This Row],[Código_Actividad]]="","",'[2]Formulario PPGR1'!#REF!)</f>
        <v>#REF!</v>
      </c>
      <c r="E74" s="230" t="e">
        <f>IF(Tabla1[[#This Row],[Código_Actividad]]="","",'[2]Formulario PPGR1'!#REF!)</f>
        <v>#REF!</v>
      </c>
      <c r="F74" s="230" t="e">
        <f>IF(Tabla1[[#This Row],[Código_Actividad]]="","",'[2]Formulario PPGR1'!#REF!)</f>
        <v>#REF!</v>
      </c>
      <c r="G74" s="386" t="s">
        <v>1126</v>
      </c>
      <c r="H74" s="381" t="s">
        <v>1103</v>
      </c>
      <c r="I74" s="381" t="s">
        <v>1104</v>
      </c>
      <c r="J74" s="382">
        <v>1</v>
      </c>
      <c r="K74" s="383">
        <v>750</v>
      </c>
      <c r="L74" s="384" t="e">
        <f>+[3]!Tabla1[[#This Row],[Precio Unitario]]*[3]!Tabla1[[#This Row],[Cantidad de Insumos]]</f>
        <v>#REF!</v>
      </c>
      <c r="M74" s="385"/>
      <c r="N74" s="381"/>
    </row>
    <row r="75" spans="2:14" ht="12.75" x14ac:dyDescent="0.2">
      <c r="B75" s="230" t="e">
        <f>IF(Tabla1[[#This Row],[Código_Actividad]]="","",CONCATENATE(Tabla1[[#This Row],[POA]],".",Tabla1[[#This Row],[SRS]],".",Tabla1[[#This Row],[AREA]],".",Tabla1[[#This Row],[TIPO]]))</f>
        <v>#REF!</v>
      </c>
      <c r="C75" s="230" t="e">
        <f>IF(Tabla1[[#This Row],[Código_Actividad]]="","",'[2]Formulario PPGR1'!#REF!)</f>
        <v>#REF!</v>
      </c>
      <c r="D75" s="230" t="e">
        <f>IF(Tabla1[[#This Row],[Código_Actividad]]="","",'[2]Formulario PPGR1'!#REF!)</f>
        <v>#REF!</v>
      </c>
      <c r="E75" s="230" t="e">
        <f>IF(Tabla1[[#This Row],[Código_Actividad]]="","",'[2]Formulario PPGR1'!#REF!)</f>
        <v>#REF!</v>
      </c>
      <c r="F75" s="230" t="e">
        <f>IF(Tabla1[[#This Row],[Código_Actividad]]="","",'[2]Formulario PPGR1'!#REF!)</f>
        <v>#REF!</v>
      </c>
      <c r="G75" s="380" t="s">
        <v>1075</v>
      </c>
      <c r="H75" s="381" t="s">
        <v>1100</v>
      </c>
      <c r="I75" s="381" t="s">
        <v>880</v>
      </c>
      <c r="J75" s="382">
        <v>5</v>
      </c>
      <c r="K75" s="383">
        <v>1.1000000000000001</v>
      </c>
      <c r="L75" s="384" t="e">
        <f>+[3]!Tabla1[[#This Row],[Precio Unitario]]*[3]!Tabla1[[#This Row],[Cantidad de Insumos]]</f>
        <v>#REF!</v>
      </c>
      <c r="M75" s="385"/>
      <c r="N75" s="381"/>
    </row>
    <row r="76" spans="2:14" ht="12.75" x14ac:dyDescent="0.2">
      <c r="B76" s="230" t="e">
        <f>IF(Tabla1[[#This Row],[Código_Actividad]]="","",CONCATENATE(Tabla1[[#This Row],[POA]],".",Tabla1[[#This Row],[SRS]],".",Tabla1[[#This Row],[AREA]],".",Tabla1[[#This Row],[TIPO]]))</f>
        <v>#REF!</v>
      </c>
      <c r="C76" s="230" t="e">
        <f>IF(Tabla1[[#This Row],[Código_Actividad]]="","",'[2]Formulario PPGR1'!#REF!)</f>
        <v>#REF!</v>
      </c>
      <c r="D76" s="230" t="e">
        <f>IF(Tabla1[[#This Row],[Código_Actividad]]="","",'[2]Formulario PPGR1'!#REF!)</f>
        <v>#REF!</v>
      </c>
      <c r="E76" s="230" t="e">
        <f>IF(Tabla1[[#This Row],[Código_Actividad]]="","",'[2]Formulario PPGR1'!#REF!)</f>
        <v>#REF!</v>
      </c>
      <c r="F76" s="230" t="e">
        <f>IF(Tabla1[[#This Row],[Código_Actividad]]="","",'[2]Formulario PPGR1'!#REF!)</f>
        <v>#REF!</v>
      </c>
      <c r="G76" s="380" t="s">
        <v>1075</v>
      </c>
      <c r="H76" s="381" t="s">
        <v>1102</v>
      </c>
      <c r="I76" s="381" t="s">
        <v>880</v>
      </c>
      <c r="J76" s="382">
        <v>1</v>
      </c>
      <c r="K76" s="383">
        <v>15</v>
      </c>
      <c r="L76" s="384" t="e">
        <f>+[3]!Tabla1[[#This Row],[Precio Unitario]]*[3]!Tabla1[[#This Row],[Cantidad de Insumos]]</f>
        <v>#REF!</v>
      </c>
      <c r="M76" s="385"/>
      <c r="N76" s="381"/>
    </row>
    <row r="77" spans="2:14" ht="12.75" x14ac:dyDescent="0.2">
      <c r="B77" s="230" t="e">
        <f>IF(Tabla1[[#This Row],[Código_Actividad]]="","",CONCATENATE(Tabla1[[#This Row],[POA]],".",Tabla1[[#This Row],[SRS]],".",Tabla1[[#This Row],[AREA]],".",Tabla1[[#This Row],[TIPO]]))</f>
        <v>#REF!</v>
      </c>
      <c r="C77" s="230" t="e">
        <f>IF(Tabla1[[#This Row],[Código_Actividad]]="","",'[2]Formulario PPGR1'!#REF!)</f>
        <v>#REF!</v>
      </c>
      <c r="D77" s="230" t="e">
        <f>IF(Tabla1[[#This Row],[Código_Actividad]]="","",'[2]Formulario PPGR1'!#REF!)</f>
        <v>#REF!</v>
      </c>
      <c r="E77" s="230" t="e">
        <f>IF(Tabla1[[#This Row],[Código_Actividad]]="","",'[2]Formulario PPGR1'!#REF!)</f>
        <v>#REF!</v>
      </c>
      <c r="F77" s="230" t="e">
        <f>IF(Tabla1[[#This Row],[Código_Actividad]]="","",'[2]Formulario PPGR1'!#REF!)</f>
        <v>#REF!</v>
      </c>
      <c r="G77" s="380" t="s">
        <v>1075</v>
      </c>
      <c r="H77" s="381" t="s">
        <v>1106</v>
      </c>
      <c r="I77" s="381" t="s">
        <v>880</v>
      </c>
      <c r="J77" s="382">
        <v>1</v>
      </c>
      <c r="K77" s="383">
        <v>1500</v>
      </c>
      <c r="L77" s="384" t="e">
        <f>+[3]!Tabla1[[#This Row],[Precio Unitario]]*[3]!Tabla1[[#This Row],[Cantidad de Insumos]]</f>
        <v>#REF!</v>
      </c>
      <c r="M77" s="385"/>
      <c r="N77" s="381"/>
    </row>
    <row r="78" spans="2:14" ht="12.75" x14ac:dyDescent="0.2">
      <c r="B78" s="230" t="e">
        <f>IF(Tabla1[[#This Row],[Código_Actividad]]="","",CONCATENATE(Tabla1[[#This Row],[POA]],".",Tabla1[[#This Row],[SRS]],".",Tabla1[[#This Row],[AREA]],".",Tabla1[[#This Row],[TIPO]]))</f>
        <v>#REF!</v>
      </c>
      <c r="C78" s="230" t="e">
        <f>IF(Tabla1[[#This Row],[Código_Actividad]]="","",'[2]Formulario PPGR1'!#REF!)</f>
        <v>#REF!</v>
      </c>
      <c r="D78" s="230" t="e">
        <f>IF(Tabla1[[#This Row],[Código_Actividad]]="","",'[2]Formulario PPGR1'!#REF!)</f>
        <v>#REF!</v>
      </c>
      <c r="E78" s="230" t="e">
        <f>IF(Tabla1[[#This Row],[Código_Actividad]]="","",'[2]Formulario PPGR1'!#REF!)</f>
        <v>#REF!</v>
      </c>
      <c r="F78" s="230" t="e">
        <f>IF(Tabla1[[#This Row],[Código_Actividad]]="","",'[2]Formulario PPGR1'!#REF!)</f>
        <v>#REF!</v>
      </c>
      <c r="G78" s="386" t="s">
        <v>1127</v>
      </c>
      <c r="H78" s="381" t="s">
        <v>1100</v>
      </c>
      <c r="I78" s="381" t="s">
        <v>1101</v>
      </c>
      <c r="J78" s="382">
        <v>1</v>
      </c>
      <c r="K78" s="383">
        <v>351.8</v>
      </c>
      <c r="L78" s="384" t="e">
        <f>+[3]!Tabla1[[#This Row],[Precio Unitario]]*[3]!Tabla1[[#This Row],[Cantidad de Insumos]]</f>
        <v>#REF!</v>
      </c>
      <c r="M78" s="385"/>
      <c r="N78" s="381"/>
    </row>
    <row r="79" spans="2:14" ht="12.75" x14ac:dyDescent="0.2">
      <c r="B79" s="230" t="e">
        <f>IF(Tabla1[[#This Row],[Código_Actividad]]="","",CONCATENATE(Tabla1[[#This Row],[POA]],".",Tabla1[[#This Row],[SRS]],".",Tabla1[[#This Row],[AREA]],".",Tabla1[[#This Row],[TIPO]]))</f>
        <v>#REF!</v>
      </c>
      <c r="C79" s="230" t="e">
        <f>IF(Tabla1[[#This Row],[Código_Actividad]]="","",'[2]Formulario PPGR1'!#REF!)</f>
        <v>#REF!</v>
      </c>
      <c r="D79" s="230" t="e">
        <f>IF(Tabla1[[#This Row],[Código_Actividad]]="","",'[2]Formulario PPGR1'!#REF!)</f>
        <v>#REF!</v>
      </c>
      <c r="E79" s="230" t="e">
        <f>IF(Tabla1[[#This Row],[Código_Actividad]]="","",'[2]Formulario PPGR1'!#REF!)</f>
        <v>#REF!</v>
      </c>
      <c r="F79" s="230" t="e">
        <f>IF(Tabla1[[#This Row],[Código_Actividad]]="","",'[2]Formulario PPGR1'!#REF!)</f>
        <v>#REF!</v>
      </c>
      <c r="G79" s="386" t="s">
        <v>1127</v>
      </c>
      <c r="H79" s="381" t="s">
        <v>1102</v>
      </c>
      <c r="I79" s="381" t="s">
        <v>880</v>
      </c>
      <c r="J79" s="382">
        <v>3</v>
      </c>
      <c r="K79" s="383">
        <v>15</v>
      </c>
      <c r="L79" s="384" t="e">
        <f>+[3]!Tabla1[[#This Row],[Precio Unitario]]*[3]!Tabla1[[#This Row],[Cantidad de Insumos]]</f>
        <v>#REF!</v>
      </c>
      <c r="M79" s="385"/>
      <c r="N79" s="381"/>
    </row>
    <row r="80" spans="2:14" ht="12.75" x14ac:dyDescent="0.2">
      <c r="B80" s="230" t="e">
        <f>IF(Tabla1[[#This Row],[Código_Actividad]]="","",CONCATENATE(Tabla1[[#This Row],[POA]],".",Tabla1[[#This Row],[SRS]],".",Tabla1[[#This Row],[AREA]],".",Tabla1[[#This Row],[TIPO]]))</f>
        <v>#REF!</v>
      </c>
      <c r="C80" s="230" t="e">
        <f>IF(Tabla1[[#This Row],[Código_Actividad]]="","",'[2]Formulario PPGR1'!#REF!)</f>
        <v>#REF!</v>
      </c>
      <c r="D80" s="230" t="e">
        <f>IF(Tabla1[[#This Row],[Código_Actividad]]="","",'[2]Formulario PPGR1'!#REF!)</f>
        <v>#REF!</v>
      </c>
      <c r="E80" s="230" t="e">
        <f>IF(Tabla1[[#This Row],[Código_Actividad]]="","",'[2]Formulario PPGR1'!#REF!)</f>
        <v>#REF!</v>
      </c>
      <c r="F80" s="230" t="e">
        <f>IF(Tabla1[[#This Row],[Código_Actividad]]="","",'[2]Formulario PPGR1'!#REF!)</f>
        <v>#REF!</v>
      </c>
      <c r="G80" s="386" t="s">
        <v>1127</v>
      </c>
      <c r="H80" s="381" t="s">
        <v>1103</v>
      </c>
      <c r="I80" s="381" t="s">
        <v>1104</v>
      </c>
      <c r="J80" s="382">
        <v>1</v>
      </c>
      <c r="K80" s="383">
        <v>750</v>
      </c>
      <c r="L80" s="384" t="e">
        <f>+[3]!Tabla1[[#This Row],[Precio Unitario]]*[3]!Tabla1[[#This Row],[Cantidad de Insumos]]</f>
        <v>#REF!</v>
      </c>
      <c r="M80" s="385"/>
      <c r="N80" s="381"/>
    </row>
    <row r="81" spans="2:14" ht="12.75" x14ac:dyDescent="0.2">
      <c r="B81" s="230" t="e">
        <f>IF(Tabla1[[#This Row],[Código_Actividad]]="","",CONCATENATE(Tabla1[[#This Row],[POA]],".",Tabla1[[#This Row],[SRS]],".",Tabla1[[#This Row],[AREA]],".",Tabla1[[#This Row],[TIPO]]))</f>
        <v>#REF!</v>
      </c>
      <c r="C81" s="230" t="e">
        <f>IF(Tabla1[[#This Row],[Código_Actividad]]="","",'[2]Formulario PPGR1'!#REF!)</f>
        <v>#REF!</v>
      </c>
      <c r="D81" s="230" t="e">
        <f>IF(Tabla1[[#This Row],[Código_Actividad]]="","",'[2]Formulario PPGR1'!#REF!)</f>
        <v>#REF!</v>
      </c>
      <c r="E81" s="230" t="e">
        <f>IF(Tabla1[[#This Row],[Código_Actividad]]="","",'[2]Formulario PPGR1'!#REF!)</f>
        <v>#REF!</v>
      </c>
      <c r="F81" s="230" t="e">
        <f>IF(Tabla1[[#This Row],[Código_Actividad]]="","",'[2]Formulario PPGR1'!#REF!)</f>
        <v>#REF!</v>
      </c>
      <c r="G81" s="386" t="s">
        <v>1128</v>
      </c>
      <c r="H81" s="381" t="s">
        <v>1100</v>
      </c>
      <c r="I81" s="381" t="s">
        <v>880</v>
      </c>
      <c r="J81" s="382">
        <v>10</v>
      </c>
      <c r="K81" s="383">
        <v>1.1000000000000001</v>
      </c>
      <c r="L81" s="384" t="e">
        <f>+[3]!Tabla1[[#This Row],[Precio Unitario]]*[3]!Tabla1[[#This Row],[Cantidad de Insumos]]</f>
        <v>#REF!</v>
      </c>
      <c r="M81" s="385"/>
      <c r="N81" s="381"/>
    </row>
    <row r="82" spans="2:14" ht="12.75" x14ac:dyDescent="0.2">
      <c r="B82" s="230" t="e">
        <f>IF(Tabla1[[#This Row],[Código_Actividad]]="","",CONCATENATE(Tabla1[[#This Row],[POA]],".",Tabla1[[#This Row],[SRS]],".",Tabla1[[#This Row],[AREA]],".",Tabla1[[#This Row],[TIPO]]))</f>
        <v>#REF!</v>
      </c>
      <c r="C82" s="230" t="e">
        <f>IF(Tabla1[[#This Row],[Código_Actividad]]="","",'[2]Formulario PPGR1'!#REF!)</f>
        <v>#REF!</v>
      </c>
      <c r="D82" s="230" t="e">
        <f>IF(Tabla1[[#This Row],[Código_Actividad]]="","",'[2]Formulario PPGR1'!#REF!)</f>
        <v>#REF!</v>
      </c>
      <c r="E82" s="230" t="e">
        <f>IF(Tabla1[[#This Row],[Código_Actividad]]="","",'[2]Formulario PPGR1'!#REF!)</f>
        <v>#REF!</v>
      </c>
      <c r="F82" s="230" t="e">
        <f>IF(Tabla1[[#This Row],[Código_Actividad]]="","",'[2]Formulario PPGR1'!#REF!)</f>
        <v>#REF!</v>
      </c>
      <c r="G82" s="386" t="s">
        <v>1128</v>
      </c>
      <c r="H82" s="381" t="s">
        <v>1102</v>
      </c>
      <c r="I82" s="381" t="s">
        <v>880</v>
      </c>
      <c r="J82" s="382">
        <v>1</v>
      </c>
      <c r="K82" s="383">
        <v>15</v>
      </c>
      <c r="L82" s="384" t="e">
        <f>+[3]!Tabla1[[#This Row],[Precio Unitario]]*[3]!Tabla1[[#This Row],[Cantidad de Insumos]]</f>
        <v>#REF!</v>
      </c>
      <c r="M82" s="385"/>
      <c r="N82" s="381"/>
    </row>
    <row r="83" spans="2:14" ht="12.75" x14ac:dyDescent="0.2">
      <c r="B83" s="230" t="e">
        <f>IF(Tabla1[[#This Row],[Código_Actividad]]="","",CONCATENATE(Tabla1[[#This Row],[POA]],".",Tabla1[[#This Row],[SRS]],".",Tabla1[[#This Row],[AREA]],".",Tabla1[[#This Row],[TIPO]]))</f>
        <v>#REF!</v>
      </c>
      <c r="C83" s="230" t="e">
        <f>IF(Tabla1[[#This Row],[Código_Actividad]]="","",'[2]Formulario PPGR1'!#REF!)</f>
        <v>#REF!</v>
      </c>
      <c r="D83" s="230" t="e">
        <f>IF(Tabla1[[#This Row],[Código_Actividad]]="","",'[2]Formulario PPGR1'!#REF!)</f>
        <v>#REF!</v>
      </c>
      <c r="E83" s="230" t="e">
        <f>IF(Tabla1[[#This Row],[Código_Actividad]]="","",'[2]Formulario PPGR1'!#REF!)</f>
        <v>#REF!</v>
      </c>
      <c r="F83" s="230" t="e">
        <f>IF(Tabla1[[#This Row],[Código_Actividad]]="","",'[2]Formulario PPGR1'!#REF!)</f>
        <v>#REF!</v>
      </c>
      <c r="G83" s="380" t="s">
        <v>1129</v>
      </c>
      <c r="H83" s="381" t="s">
        <v>1100</v>
      </c>
      <c r="I83" s="381" t="s">
        <v>880</v>
      </c>
      <c r="J83" s="382">
        <v>5</v>
      </c>
      <c r="K83" s="383">
        <v>1.1000000000000001</v>
      </c>
      <c r="L83" s="384" t="e">
        <f>+[3]!Tabla1[[#This Row],[Precio Unitario]]*[3]!Tabla1[[#This Row],[Cantidad de Insumos]]</f>
        <v>#REF!</v>
      </c>
      <c r="M83" s="385"/>
      <c r="N83" s="381"/>
    </row>
    <row r="84" spans="2:14" ht="12.75" x14ac:dyDescent="0.2">
      <c r="B84" s="230" t="e">
        <f>IF(Tabla1[[#This Row],[Código_Actividad]]="","",CONCATENATE(Tabla1[[#This Row],[POA]],".",Tabla1[[#This Row],[SRS]],".",Tabla1[[#This Row],[AREA]],".",Tabla1[[#This Row],[TIPO]]))</f>
        <v>#REF!</v>
      </c>
      <c r="C84" s="230" t="e">
        <f>IF(Tabla1[[#This Row],[Código_Actividad]]="","",'[2]Formulario PPGR1'!#REF!)</f>
        <v>#REF!</v>
      </c>
      <c r="D84" s="230" t="e">
        <f>IF(Tabla1[[#This Row],[Código_Actividad]]="","",'[2]Formulario PPGR1'!#REF!)</f>
        <v>#REF!</v>
      </c>
      <c r="E84" s="230" t="e">
        <f>IF(Tabla1[[#This Row],[Código_Actividad]]="","",'[2]Formulario PPGR1'!#REF!)</f>
        <v>#REF!</v>
      </c>
      <c r="F84" s="230" t="e">
        <f>IF(Tabla1[[#This Row],[Código_Actividad]]="","",'[2]Formulario PPGR1'!#REF!)</f>
        <v>#REF!</v>
      </c>
      <c r="G84" s="380" t="s">
        <v>1129</v>
      </c>
      <c r="H84" s="381" t="s">
        <v>1102</v>
      </c>
      <c r="I84" s="381" t="s">
        <v>880</v>
      </c>
      <c r="J84" s="382">
        <v>1</v>
      </c>
      <c r="K84" s="383">
        <v>15</v>
      </c>
      <c r="L84" s="384" t="e">
        <f>+[3]!Tabla1[[#This Row],[Precio Unitario]]*[3]!Tabla1[[#This Row],[Cantidad de Insumos]]</f>
        <v>#REF!</v>
      </c>
      <c r="M84" s="385"/>
      <c r="N84" s="381"/>
    </row>
    <row r="85" spans="2:14" ht="12.75" x14ac:dyDescent="0.2">
      <c r="B85" s="230" t="e">
        <f>IF(Tabla1[[#This Row],[Código_Actividad]]="","",CONCATENATE(Tabla1[[#This Row],[POA]],".",Tabla1[[#This Row],[SRS]],".",Tabla1[[#This Row],[AREA]],".",Tabla1[[#This Row],[TIPO]]))</f>
        <v>#REF!</v>
      </c>
      <c r="C85" s="230" t="e">
        <f>IF(Tabla1[[#This Row],[Código_Actividad]]="","",'[2]Formulario PPGR1'!#REF!)</f>
        <v>#REF!</v>
      </c>
      <c r="D85" s="230" t="e">
        <f>IF(Tabla1[[#This Row],[Código_Actividad]]="","",'[2]Formulario PPGR1'!#REF!)</f>
        <v>#REF!</v>
      </c>
      <c r="E85" s="230" t="e">
        <f>IF(Tabla1[[#This Row],[Código_Actividad]]="","",'[2]Formulario PPGR1'!#REF!)</f>
        <v>#REF!</v>
      </c>
      <c r="F85" s="230" t="e">
        <f>IF(Tabla1[[#This Row],[Código_Actividad]]="","",'[2]Formulario PPGR1'!#REF!)</f>
        <v>#REF!</v>
      </c>
      <c r="G85" s="380" t="s">
        <v>1076</v>
      </c>
      <c r="H85" s="381" t="s">
        <v>1100</v>
      </c>
      <c r="I85" s="381" t="s">
        <v>880</v>
      </c>
      <c r="J85" s="382">
        <v>5</v>
      </c>
      <c r="K85" s="383">
        <v>1.1000000000000001</v>
      </c>
      <c r="L85" s="384" t="e">
        <f>+[3]!Tabla1[[#This Row],[Precio Unitario]]*[3]!Tabla1[[#This Row],[Cantidad de Insumos]]</f>
        <v>#REF!</v>
      </c>
      <c r="M85" s="385"/>
      <c r="N85" s="381"/>
    </row>
    <row r="86" spans="2:14" ht="12.75" x14ac:dyDescent="0.2">
      <c r="B86" s="230" t="e">
        <f>IF(Tabla1[[#This Row],[Código_Actividad]]="","",CONCATENATE(Tabla1[[#This Row],[POA]],".",Tabla1[[#This Row],[SRS]],".",Tabla1[[#This Row],[AREA]],".",Tabla1[[#This Row],[TIPO]]))</f>
        <v>#REF!</v>
      </c>
      <c r="C86" s="230" t="e">
        <f>IF(Tabla1[[#This Row],[Código_Actividad]]="","",'[2]Formulario PPGR1'!#REF!)</f>
        <v>#REF!</v>
      </c>
      <c r="D86" s="230" t="e">
        <f>IF(Tabla1[[#This Row],[Código_Actividad]]="","",'[2]Formulario PPGR1'!#REF!)</f>
        <v>#REF!</v>
      </c>
      <c r="E86" s="230" t="e">
        <f>IF(Tabla1[[#This Row],[Código_Actividad]]="","",'[2]Formulario PPGR1'!#REF!)</f>
        <v>#REF!</v>
      </c>
      <c r="F86" s="230" t="e">
        <f>IF(Tabla1[[#This Row],[Código_Actividad]]="","",'[2]Formulario PPGR1'!#REF!)</f>
        <v>#REF!</v>
      </c>
      <c r="G86" s="380" t="s">
        <v>1076</v>
      </c>
      <c r="H86" s="381" t="s">
        <v>1102</v>
      </c>
      <c r="I86" s="381" t="s">
        <v>880</v>
      </c>
      <c r="J86" s="382">
        <v>1</v>
      </c>
      <c r="K86" s="383">
        <v>15</v>
      </c>
      <c r="L86" s="384" t="e">
        <f>+[3]!Tabla1[[#This Row],[Precio Unitario]]*[3]!Tabla1[[#This Row],[Cantidad de Insumos]]</f>
        <v>#REF!</v>
      </c>
      <c r="M86" s="385"/>
      <c r="N86" s="381"/>
    </row>
    <row r="87" spans="2:14" ht="12.75" x14ac:dyDescent="0.2">
      <c r="B87" s="230" t="e">
        <f>IF(Tabla1[[#This Row],[Código_Actividad]]="","",CONCATENATE(Tabla1[[#This Row],[POA]],".",Tabla1[[#This Row],[SRS]],".",Tabla1[[#This Row],[AREA]],".",Tabla1[[#This Row],[TIPO]]))</f>
        <v>#REF!</v>
      </c>
      <c r="C87" s="230" t="e">
        <f>IF(Tabla1[[#This Row],[Código_Actividad]]="","",'[2]Formulario PPGR1'!#REF!)</f>
        <v>#REF!</v>
      </c>
      <c r="D87" s="230" t="e">
        <f>IF(Tabla1[[#This Row],[Código_Actividad]]="","",'[2]Formulario PPGR1'!#REF!)</f>
        <v>#REF!</v>
      </c>
      <c r="E87" s="230" t="e">
        <f>IF(Tabla1[[#This Row],[Código_Actividad]]="","",'[2]Formulario PPGR1'!#REF!)</f>
        <v>#REF!</v>
      </c>
      <c r="F87" s="230" t="e">
        <f>IF(Tabla1[[#This Row],[Código_Actividad]]="","",'[2]Formulario PPGR1'!#REF!)</f>
        <v>#REF!</v>
      </c>
      <c r="G87" s="386" t="s">
        <v>1077</v>
      </c>
      <c r="H87" s="381" t="s">
        <v>1100</v>
      </c>
      <c r="I87" s="381" t="s">
        <v>880</v>
      </c>
      <c r="J87" s="382">
        <v>5</v>
      </c>
      <c r="K87" s="383">
        <v>1.1000000000000001</v>
      </c>
      <c r="L87" s="384" t="e">
        <f>+[3]!Tabla1[[#This Row],[Precio Unitario]]*[3]!Tabla1[[#This Row],[Cantidad de Insumos]]</f>
        <v>#REF!</v>
      </c>
      <c r="M87" s="385"/>
      <c r="N87" s="381"/>
    </row>
    <row r="88" spans="2:14" ht="12.75" x14ac:dyDescent="0.2">
      <c r="B88" s="230" t="e">
        <f>IF(Tabla1[[#This Row],[Código_Actividad]]="","",CONCATENATE(Tabla1[[#This Row],[POA]],".",Tabla1[[#This Row],[SRS]],".",Tabla1[[#This Row],[AREA]],".",Tabla1[[#This Row],[TIPO]]))</f>
        <v>#REF!</v>
      </c>
      <c r="C88" s="230" t="e">
        <f>IF(Tabla1[[#This Row],[Código_Actividad]]="","",'[2]Formulario PPGR1'!#REF!)</f>
        <v>#REF!</v>
      </c>
      <c r="D88" s="230" t="e">
        <f>IF(Tabla1[[#This Row],[Código_Actividad]]="","",'[2]Formulario PPGR1'!#REF!)</f>
        <v>#REF!</v>
      </c>
      <c r="E88" s="230" t="e">
        <f>IF(Tabla1[[#This Row],[Código_Actividad]]="","",'[2]Formulario PPGR1'!#REF!)</f>
        <v>#REF!</v>
      </c>
      <c r="F88" s="230" t="e">
        <f>IF(Tabla1[[#This Row],[Código_Actividad]]="","",'[2]Formulario PPGR1'!#REF!)</f>
        <v>#REF!</v>
      </c>
      <c r="G88" s="386" t="s">
        <v>1077</v>
      </c>
      <c r="H88" s="381" t="s">
        <v>1102</v>
      </c>
      <c r="I88" s="381" t="s">
        <v>880</v>
      </c>
      <c r="J88" s="382">
        <v>1</v>
      </c>
      <c r="K88" s="383">
        <v>15</v>
      </c>
      <c r="L88" s="384" t="e">
        <f>+[3]!Tabla1[[#This Row],[Precio Unitario]]*[3]!Tabla1[[#This Row],[Cantidad de Insumos]]</f>
        <v>#REF!</v>
      </c>
      <c r="M88" s="385"/>
      <c r="N88" s="381"/>
    </row>
    <row r="89" spans="2:14" ht="12.75" x14ac:dyDescent="0.2">
      <c r="B89" s="230" t="e">
        <f>IF(Tabla1[[#This Row],[Código_Actividad]]="","",CONCATENATE(Tabla1[[#This Row],[POA]],".",Tabla1[[#This Row],[SRS]],".",Tabla1[[#This Row],[AREA]],".",Tabla1[[#This Row],[TIPO]]))</f>
        <v>#REF!</v>
      </c>
      <c r="C89" s="230" t="e">
        <f>IF(Tabla1[[#This Row],[Código_Actividad]]="","",'[2]Formulario PPGR1'!#REF!)</f>
        <v>#REF!</v>
      </c>
      <c r="D89" s="230" t="e">
        <f>IF(Tabla1[[#This Row],[Código_Actividad]]="","",'[2]Formulario PPGR1'!#REF!)</f>
        <v>#REF!</v>
      </c>
      <c r="E89" s="230" t="e">
        <f>IF(Tabla1[[#This Row],[Código_Actividad]]="","",'[2]Formulario PPGR1'!#REF!)</f>
        <v>#REF!</v>
      </c>
      <c r="F89" s="230" t="e">
        <f>IF(Tabla1[[#This Row],[Código_Actividad]]="","",'[2]Formulario PPGR1'!#REF!)</f>
        <v>#REF!</v>
      </c>
      <c r="G89" s="380" t="s">
        <v>1130</v>
      </c>
      <c r="H89" s="381" t="s">
        <v>1100</v>
      </c>
      <c r="I89" s="381" t="s">
        <v>880</v>
      </c>
      <c r="J89" s="382">
        <v>5</v>
      </c>
      <c r="K89" s="383">
        <v>1.1000000000000001</v>
      </c>
      <c r="L89" s="384" t="e">
        <f>+[3]!Tabla1[[#This Row],[Precio Unitario]]*[3]!Tabla1[[#This Row],[Cantidad de Insumos]]</f>
        <v>#REF!</v>
      </c>
      <c r="M89" s="385"/>
      <c r="N89" s="381"/>
    </row>
    <row r="90" spans="2:14" ht="12.75" x14ac:dyDescent="0.2">
      <c r="B90" s="230" t="e">
        <f>IF(Tabla1[[#This Row],[Código_Actividad]]="","",CONCATENATE(Tabla1[[#This Row],[POA]],".",Tabla1[[#This Row],[SRS]],".",Tabla1[[#This Row],[AREA]],".",Tabla1[[#This Row],[TIPO]]))</f>
        <v>#REF!</v>
      </c>
      <c r="C90" s="230" t="e">
        <f>IF(Tabla1[[#This Row],[Código_Actividad]]="","",'[2]Formulario PPGR1'!#REF!)</f>
        <v>#REF!</v>
      </c>
      <c r="D90" s="230" t="e">
        <f>IF(Tabla1[[#This Row],[Código_Actividad]]="","",'[2]Formulario PPGR1'!#REF!)</f>
        <v>#REF!</v>
      </c>
      <c r="E90" s="230" t="e">
        <f>IF(Tabla1[[#This Row],[Código_Actividad]]="","",'[2]Formulario PPGR1'!#REF!)</f>
        <v>#REF!</v>
      </c>
      <c r="F90" s="230" t="e">
        <f>IF(Tabla1[[#This Row],[Código_Actividad]]="","",'[2]Formulario PPGR1'!#REF!)</f>
        <v>#REF!</v>
      </c>
      <c r="G90" s="380" t="s">
        <v>1130</v>
      </c>
      <c r="H90" s="381" t="s">
        <v>1102</v>
      </c>
      <c r="I90" s="381" t="s">
        <v>880</v>
      </c>
      <c r="J90" s="382">
        <v>1</v>
      </c>
      <c r="K90" s="383">
        <v>15</v>
      </c>
      <c r="L90" s="384" t="e">
        <f>+[3]!Tabla1[[#This Row],[Precio Unitario]]*[3]!Tabla1[[#This Row],[Cantidad de Insumos]]</f>
        <v>#REF!</v>
      </c>
      <c r="M90" s="385"/>
      <c r="N90" s="381"/>
    </row>
    <row r="91" spans="2:14" ht="12.75" x14ac:dyDescent="0.2">
      <c r="B91" s="230" t="e">
        <f>IF(Tabla1[[#This Row],[Código_Actividad]]="","",CONCATENATE(Tabla1[[#This Row],[POA]],".",Tabla1[[#This Row],[SRS]],".",Tabla1[[#This Row],[AREA]],".",Tabla1[[#This Row],[TIPO]]))</f>
        <v>#REF!</v>
      </c>
      <c r="C91" s="230" t="e">
        <f>IF(Tabla1[[#This Row],[Código_Actividad]]="","",'[2]Formulario PPGR1'!#REF!)</f>
        <v>#REF!</v>
      </c>
      <c r="D91" s="230" t="e">
        <f>IF(Tabla1[[#This Row],[Código_Actividad]]="","",'[2]Formulario PPGR1'!#REF!)</f>
        <v>#REF!</v>
      </c>
      <c r="E91" s="230" t="e">
        <f>IF(Tabla1[[#This Row],[Código_Actividad]]="","",'[2]Formulario PPGR1'!#REF!)</f>
        <v>#REF!</v>
      </c>
      <c r="F91" s="230" t="e">
        <f>IF(Tabla1[[#This Row],[Código_Actividad]]="","",'[2]Formulario PPGR1'!#REF!)</f>
        <v>#REF!</v>
      </c>
      <c r="G91" s="386" t="s">
        <v>1131</v>
      </c>
      <c r="H91" s="381" t="s">
        <v>1100</v>
      </c>
      <c r="I91" s="381" t="s">
        <v>1101</v>
      </c>
      <c r="J91" s="382">
        <v>1</v>
      </c>
      <c r="K91" s="383">
        <v>351.8</v>
      </c>
      <c r="L91" s="384" t="e">
        <f>+[3]!Tabla1[[#This Row],[Precio Unitario]]*[3]!Tabla1[[#This Row],[Cantidad de Insumos]]</f>
        <v>#REF!</v>
      </c>
      <c r="M91" s="385"/>
      <c r="N91" s="381"/>
    </row>
    <row r="92" spans="2:14" ht="12.75" x14ac:dyDescent="0.2">
      <c r="B92" s="230" t="e">
        <f>IF(Tabla1[[#This Row],[Código_Actividad]]="","",CONCATENATE(Tabla1[[#This Row],[POA]],".",Tabla1[[#This Row],[SRS]],".",Tabla1[[#This Row],[AREA]],".",Tabla1[[#This Row],[TIPO]]))</f>
        <v>#REF!</v>
      </c>
      <c r="C92" s="230" t="e">
        <f>IF(Tabla1[[#This Row],[Código_Actividad]]="","",'[2]Formulario PPGR1'!#REF!)</f>
        <v>#REF!</v>
      </c>
      <c r="D92" s="230" t="e">
        <f>IF(Tabla1[[#This Row],[Código_Actividad]]="","",'[2]Formulario PPGR1'!#REF!)</f>
        <v>#REF!</v>
      </c>
      <c r="E92" s="230" t="e">
        <f>IF(Tabla1[[#This Row],[Código_Actividad]]="","",'[2]Formulario PPGR1'!#REF!)</f>
        <v>#REF!</v>
      </c>
      <c r="F92" s="230" t="e">
        <f>IF(Tabla1[[#This Row],[Código_Actividad]]="","",'[2]Formulario PPGR1'!#REF!)</f>
        <v>#REF!</v>
      </c>
      <c r="G92" s="386" t="s">
        <v>1131</v>
      </c>
      <c r="H92" s="381" t="s">
        <v>1102</v>
      </c>
      <c r="I92" s="381" t="s">
        <v>880</v>
      </c>
      <c r="J92" s="382">
        <v>3</v>
      </c>
      <c r="K92" s="383">
        <v>15</v>
      </c>
      <c r="L92" s="384" t="e">
        <f>+[3]!Tabla1[[#This Row],[Precio Unitario]]*[3]!Tabla1[[#This Row],[Cantidad de Insumos]]</f>
        <v>#REF!</v>
      </c>
      <c r="M92" s="385"/>
      <c r="N92" s="381"/>
    </row>
    <row r="93" spans="2:14" ht="12.75" x14ac:dyDescent="0.2">
      <c r="B93" s="230" t="e">
        <f>IF(Tabla1[[#This Row],[Código_Actividad]]="","",CONCATENATE(Tabla1[[#This Row],[POA]],".",Tabla1[[#This Row],[SRS]],".",Tabla1[[#This Row],[AREA]],".",Tabla1[[#This Row],[TIPO]]))</f>
        <v>#REF!</v>
      </c>
      <c r="C93" s="230" t="e">
        <f>IF(Tabla1[[#This Row],[Código_Actividad]]="","",'[2]Formulario PPGR1'!#REF!)</f>
        <v>#REF!</v>
      </c>
      <c r="D93" s="230" t="e">
        <f>IF(Tabla1[[#This Row],[Código_Actividad]]="","",'[2]Formulario PPGR1'!#REF!)</f>
        <v>#REF!</v>
      </c>
      <c r="E93" s="230" t="e">
        <f>IF(Tabla1[[#This Row],[Código_Actividad]]="","",'[2]Formulario PPGR1'!#REF!)</f>
        <v>#REF!</v>
      </c>
      <c r="F93" s="230" t="e">
        <f>IF(Tabla1[[#This Row],[Código_Actividad]]="","",'[2]Formulario PPGR1'!#REF!)</f>
        <v>#REF!</v>
      </c>
      <c r="G93" s="386" t="s">
        <v>1131</v>
      </c>
      <c r="H93" s="381" t="s">
        <v>1103</v>
      </c>
      <c r="I93" s="381" t="s">
        <v>1104</v>
      </c>
      <c r="J93" s="382">
        <v>1</v>
      </c>
      <c r="K93" s="383">
        <v>750</v>
      </c>
      <c r="L93" s="384" t="e">
        <f>+[3]!Tabla1[[#This Row],[Precio Unitario]]*[3]!Tabla1[[#This Row],[Cantidad de Insumos]]</f>
        <v>#REF!</v>
      </c>
      <c r="M93" s="385"/>
      <c r="N93" s="381"/>
    </row>
    <row r="94" spans="2:14" ht="12.75" x14ac:dyDescent="0.2">
      <c r="B94" s="230" t="e">
        <f>IF(Tabla1[[#This Row],[Código_Actividad]]="","",CONCATENATE(Tabla1[[#This Row],[POA]],".",Tabla1[[#This Row],[SRS]],".",Tabla1[[#This Row],[AREA]],".",Tabla1[[#This Row],[TIPO]]))</f>
        <v>#REF!</v>
      </c>
      <c r="C94" s="230" t="e">
        <f>IF(Tabla1[[#This Row],[Código_Actividad]]="","",'[2]Formulario PPGR1'!#REF!)</f>
        <v>#REF!</v>
      </c>
      <c r="D94" s="230" t="e">
        <f>IF(Tabla1[[#This Row],[Código_Actividad]]="","",'[2]Formulario PPGR1'!#REF!)</f>
        <v>#REF!</v>
      </c>
      <c r="E94" s="230" t="e">
        <f>IF(Tabla1[[#This Row],[Código_Actividad]]="","",'[2]Formulario PPGR1'!#REF!)</f>
        <v>#REF!</v>
      </c>
      <c r="F94" s="230" t="e">
        <f>IF(Tabla1[[#This Row],[Código_Actividad]]="","",'[2]Formulario PPGR1'!#REF!)</f>
        <v>#REF!</v>
      </c>
      <c r="G94" s="386" t="s">
        <v>1078</v>
      </c>
      <c r="H94" s="381" t="s">
        <v>1100</v>
      </c>
      <c r="I94" s="381" t="s">
        <v>1101</v>
      </c>
      <c r="J94" s="382">
        <v>1</v>
      </c>
      <c r="K94" s="383">
        <v>351.8</v>
      </c>
      <c r="L94" s="384" t="e">
        <f>+[3]!Tabla1[[#This Row],[Precio Unitario]]*[3]!Tabla1[[#This Row],[Cantidad de Insumos]]</f>
        <v>#REF!</v>
      </c>
      <c r="M94" s="385"/>
      <c r="N94" s="381"/>
    </row>
    <row r="95" spans="2:14" ht="12.75" x14ac:dyDescent="0.2">
      <c r="B95" s="230" t="e">
        <f>IF(Tabla1[[#This Row],[Código_Actividad]]="","",CONCATENATE(Tabla1[[#This Row],[POA]],".",Tabla1[[#This Row],[SRS]],".",Tabla1[[#This Row],[AREA]],".",Tabla1[[#This Row],[TIPO]]))</f>
        <v>#REF!</v>
      </c>
      <c r="C95" s="230" t="e">
        <f>IF(Tabla1[[#This Row],[Código_Actividad]]="","",'[2]Formulario PPGR1'!#REF!)</f>
        <v>#REF!</v>
      </c>
      <c r="D95" s="230" t="e">
        <f>IF(Tabla1[[#This Row],[Código_Actividad]]="","",'[2]Formulario PPGR1'!#REF!)</f>
        <v>#REF!</v>
      </c>
      <c r="E95" s="230" t="e">
        <f>IF(Tabla1[[#This Row],[Código_Actividad]]="","",'[2]Formulario PPGR1'!#REF!)</f>
        <v>#REF!</v>
      </c>
      <c r="F95" s="230" t="e">
        <f>IF(Tabla1[[#This Row],[Código_Actividad]]="","",'[2]Formulario PPGR1'!#REF!)</f>
        <v>#REF!</v>
      </c>
      <c r="G95" s="386" t="s">
        <v>1078</v>
      </c>
      <c r="H95" s="381" t="s">
        <v>1102</v>
      </c>
      <c r="I95" s="381" t="s">
        <v>880</v>
      </c>
      <c r="J95" s="382">
        <v>2</v>
      </c>
      <c r="K95" s="383">
        <v>15</v>
      </c>
      <c r="L95" s="384" t="e">
        <f>+[3]!Tabla1[[#This Row],[Precio Unitario]]*[3]!Tabla1[[#This Row],[Cantidad de Insumos]]</f>
        <v>#REF!</v>
      </c>
      <c r="M95" s="385"/>
      <c r="N95" s="381"/>
    </row>
    <row r="96" spans="2:14" ht="12.75" x14ac:dyDescent="0.2">
      <c r="B96" s="230" t="e">
        <f>IF(Tabla1[[#This Row],[Código_Actividad]]="","",CONCATENATE(Tabla1[[#This Row],[POA]],".",Tabla1[[#This Row],[SRS]],".",Tabla1[[#This Row],[AREA]],".",Tabla1[[#This Row],[TIPO]]))</f>
        <v>#REF!</v>
      </c>
      <c r="C96" s="230" t="e">
        <f>IF(Tabla1[[#This Row],[Código_Actividad]]="","",'[2]Formulario PPGR1'!#REF!)</f>
        <v>#REF!</v>
      </c>
      <c r="D96" s="230" t="e">
        <f>IF(Tabla1[[#This Row],[Código_Actividad]]="","",'[2]Formulario PPGR1'!#REF!)</f>
        <v>#REF!</v>
      </c>
      <c r="E96" s="230" t="e">
        <f>IF(Tabla1[[#This Row],[Código_Actividad]]="","",'[2]Formulario PPGR1'!#REF!)</f>
        <v>#REF!</v>
      </c>
      <c r="F96" s="230" t="e">
        <f>IF(Tabla1[[#This Row],[Código_Actividad]]="","",'[2]Formulario PPGR1'!#REF!)</f>
        <v>#REF!</v>
      </c>
      <c r="G96" s="386" t="s">
        <v>1078</v>
      </c>
      <c r="H96" s="381" t="s">
        <v>1103</v>
      </c>
      <c r="I96" s="381" t="s">
        <v>1104</v>
      </c>
      <c r="J96" s="382">
        <v>1</v>
      </c>
      <c r="K96" s="383">
        <v>750</v>
      </c>
      <c r="L96" s="384" t="e">
        <f>+[3]!Tabla1[[#This Row],[Precio Unitario]]*[3]!Tabla1[[#This Row],[Cantidad de Insumos]]</f>
        <v>#REF!</v>
      </c>
      <c r="M96" s="385"/>
      <c r="N96" s="381"/>
    </row>
    <row r="97" spans="2:14" ht="12.75" x14ac:dyDescent="0.2">
      <c r="B97" s="230" t="e">
        <f>IF(Tabla1[[#This Row],[Código_Actividad]]="","",CONCATENATE(Tabla1[[#This Row],[POA]],".",Tabla1[[#This Row],[SRS]],".",Tabla1[[#This Row],[AREA]],".",Tabla1[[#This Row],[TIPO]]))</f>
        <v>#REF!</v>
      </c>
      <c r="C97" s="230" t="e">
        <f>IF(Tabla1[[#This Row],[Código_Actividad]]="","",'[2]Formulario PPGR1'!#REF!)</f>
        <v>#REF!</v>
      </c>
      <c r="D97" s="230" t="e">
        <f>IF(Tabla1[[#This Row],[Código_Actividad]]="","",'[2]Formulario PPGR1'!#REF!)</f>
        <v>#REF!</v>
      </c>
      <c r="E97" s="230" t="e">
        <f>IF(Tabla1[[#This Row],[Código_Actividad]]="","",'[2]Formulario PPGR1'!#REF!)</f>
        <v>#REF!</v>
      </c>
      <c r="F97" s="230" t="e">
        <f>IF(Tabla1[[#This Row],[Código_Actividad]]="","",'[2]Formulario PPGR1'!#REF!)</f>
        <v>#REF!</v>
      </c>
      <c r="G97" s="386" t="s">
        <v>1079</v>
      </c>
      <c r="H97" s="381" t="s">
        <v>1100</v>
      </c>
      <c r="I97" s="381" t="s">
        <v>1101</v>
      </c>
      <c r="J97" s="382">
        <v>1</v>
      </c>
      <c r="K97" s="383">
        <v>351.8</v>
      </c>
      <c r="L97" s="384" t="e">
        <f>+[3]!Tabla1[[#This Row],[Precio Unitario]]*[3]!Tabla1[[#This Row],[Cantidad de Insumos]]</f>
        <v>#REF!</v>
      </c>
      <c r="M97" s="385"/>
      <c r="N97" s="381"/>
    </row>
    <row r="98" spans="2:14" ht="12.75" x14ac:dyDescent="0.2">
      <c r="B98" s="230" t="e">
        <f>IF(Tabla1[[#This Row],[Código_Actividad]]="","",CONCATENATE(Tabla1[[#This Row],[POA]],".",Tabla1[[#This Row],[SRS]],".",Tabla1[[#This Row],[AREA]],".",Tabla1[[#This Row],[TIPO]]))</f>
        <v>#REF!</v>
      </c>
      <c r="C98" s="230" t="e">
        <f>IF(Tabla1[[#This Row],[Código_Actividad]]="","",'[2]Formulario PPGR1'!#REF!)</f>
        <v>#REF!</v>
      </c>
      <c r="D98" s="230" t="e">
        <f>IF(Tabla1[[#This Row],[Código_Actividad]]="","",'[2]Formulario PPGR1'!#REF!)</f>
        <v>#REF!</v>
      </c>
      <c r="E98" s="230" t="e">
        <f>IF(Tabla1[[#This Row],[Código_Actividad]]="","",'[2]Formulario PPGR1'!#REF!)</f>
        <v>#REF!</v>
      </c>
      <c r="F98" s="230" t="e">
        <f>IF(Tabla1[[#This Row],[Código_Actividad]]="","",'[2]Formulario PPGR1'!#REF!)</f>
        <v>#REF!</v>
      </c>
      <c r="G98" s="386" t="s">
        <v>1079</v>
      </c>
      <c r="H98" s="381" t="s">
        <v>1102</v>
      </c>
      <c r="I98" s="381" t="s">
        <v>880</v>
      </c>
      <c r="J98" s="382">
        <v>3</v>
      </c>
      <c r="K98" s="383">
        <v>15</v>
      </c>
      <c r="L98" s="384" t="e">
        <f>+[3]!Tabla1[[#This Row],[Precio Unitario]]*[3]!Tabla1[[#This Row],[Cantidad de Insumos]]</f>
        <v>#REF!</v>
      </c>
      <c r="M98" s="385"/>
      <c r="N98" s="381"/>
    </row>
    <row r="99" spans="2:14" ht="12.75" x14ac:dyDescent="0.2">
      <c r="B99" s="230" t="e">
        <f>IF(Tabla1[[#This Row],[Código_Actividad]]="","",CONCATENATE(Tabla1[[#This Row],[POA]],".",Tabla1[[#This Row],[SRS]],".",Tabla1[[#This Row],[AREA]],".",Tabla1[[#This Row],[TIPO]]))</f>
        <v>#REF!</v>
      </c>
      <c r="C99" s="230" t="e">
        <f>IF(Tabla1[[#This Row],[Código_Actividad]]="","",'[2]Formulario PPGR1'!#REF!)</f>
        <v>#REF!</v>
      </c>
      <c r="D99" s="230" t="e">
        <f>IF(Tabla1[[#This Row],[Código_Actividad]]="","",'[2]Formulario PPGR1'!#REF!)</f>
        <v>#REF!</v>
      </c>
      <c r="E99" s="230" t="e">
        <f>IF(Tabla1[[#This Row],[Código_Actividad]]="","",'[2]Formulario PPGR1'!#REF!)</f>
        <v>#REF!</v>
      </c>
      <c r="F99" s="230" t="e">
        <f>IF(Tabla1[[#This Row],[Código_Actividad]]="","",'[2]Formulario PPGR1'!#REF!)</f>
        <v>#REF!</v>
      </c>
      <c r="G99" s="386" t="s">
        <v>1079</v>
      </c>
      <c r="H99" s="381" t="s">
        <v>1103</v>
      </c>
      <c r="I99" s="381" t="s">
        <v>1104</v>
      </c>
      <c r="J99" s="382">
        <v>1</v>
      </c>
      <c r="K99" s="383">
        <v>750</v>
      </c>
      <c r="L99" s="384" t="e">
        <f>+[3]!Tabla1[[#This Row],[Precio Unitario]]*[3]!Tabla1[[#This Row],[Cantidad de Insumos]]</f>
        <v>#REF!</v>
      </c>
      <c r="M99" s="385"/>
      <c r="N99" s="381"/>
    </row>
    <row r="100" spans="2:14" ht="12.75" x14ac:dyDescent="0.2">
      <c r="B100" s="230" t="e">
        <f>IF(Tabla1[[#This Row],[Código_Actividad]]="","",CONCATENATE(Tabla1[[#This Row],[POA]],".",Tabla1[[#This Row],[SRS]],".",Tabla1[[#This Row],[AREA]],".",Tabla1[[#This Row],[TIPO]]))</f>
        <v>#REF!</v>
      </c>
      <c r="C100" s="230" t="e">
        <f>IF(Tabla1[[#This Row],[Código_Actividad]]="","",'[2]Formulario PPGR1'!#REF!)</f>
        <v>#REF!</v>
      </c>
      <c r="D100" s="230" t="e">
        <f>IF(Tabla1[[#This Row],[Código_Actividad]]="","",'[2]Formulario PPGR1'!#REF!)</f>
        <v>#REF!</v>
      </c>
      <c r="E100" s="230" t="e">
        <f>IF(Tabla1[[#This Row],[Código_Actividad]]="","",'[2]Formulario PPGR1'!#REF!)</f>
        <v>#REF!</v>
      </c>
      <c r="F100" s="230" t="e">
        <f>IF(Tabla1[[#This Row],[Código_Actividad]]="","",'[2]Formulario PPGR1'!#REF!)</f>
        <v>#REF!</v>
      </c>
      <c r="G100" s="380" t="s">
        <v>1132</v>
      </c>
      <c r="H100" s="381" t="s">
        <v>1100</v>
      </c>
      <c r="I100" s="381" t="s">
        <v>1101</v>
      </c>
      <c r="J100" s="382">
        <v>1</v>
      </c>
      <c r="K100" s="383">
        <v>351.8</v>
      </c>
      <c r="L100" s="384" t="e">
        <f>+[3]!Tabla1[[#This Row],[Precio Unitario]]*[3]!Tabla1[[#This Row],[Cantidad de Insumos]]</f>
        <v>#REF!</v>
      </c>
      <c r="M100" s="385"/>
      <c r="N100" s="381"/>
    </row>
    <row r="101" spans="2:14" ht="12.75" x14ac:dyDescent="0.2">
      <c r="B101" s="230" t="e">
        <f>IF(Tabla1[[#This Row],[Código_Actividad]]="","",CONCATENATE(Tabla1[[#This Row],[POA]],".",Tabla1[[#This Row],[SRS]],".",Tabla1[[#This Row],[AREA]],".",Tabla1[[#This Row],[TIPO]]))</f>
        <v>#REF!</v>
      </c>
      <c r="C101" s="230" t="e">
        <f>IF(Tabla1[[#This Row],[Código_Actividad]]="","",'[2]Formulario PPGR1'!#REF!)</f>
        <v>#REF!</v>
      </c>
      <c r="D101" s="230" t="e">
        <f>IF(Tabla1[[#This Row],[Código_Actividad]]="","",'[2]Formulario PPGR1'!#REF!)</f>
        <v>#REF!</v>
      </c>
      <c r="E101" s="230" t="e">
        <f>IF(Tabla1[[#This Row],[Código_Actividad]]="","",'[2]Formulario PPGR1'!#REF!)</f>
        <v>#REF!</v>
      </c>
      <c r="F101" s="230" t="e">
        <f>IF(Tabla1[[#This Row],[Código_Actividad]]="","",'[2]Formulario PPGR1'!#REF!)</f>
        <v>#REF!</v>
      </c>
      <c r="G101" s="380" t="s">
        <v>1132</v>
      </c>
      <c r="H101" s="381" t="s">
        <v>1102</v>
      </c>
      <c r="I101" s="381" t="s">
        <v>880</v>
      </c>
      <c r="J101" s="382">
        <v>3</v>
      </c>
      <c r="K101" s="383">
        <v>15</v>
      </c>
      <c r="L101" s="384" t="e">
        <f>+[3]!Tabla1[[#This Row],[Precio Unitario]]*[3]!Tabla1[[#This Row],[Cantidad de Insumos]]</f>
        <v>#REF!</v>
      </c>
      <c r="M101" s="385"/>
      <c r="N101" s="381"/>
    </row>
    <row r="102" spans="2:14" ht="12.75" x14ac:dyDescent="0.2">
      <c r="B102" s="230" t="e">
        <f>IF(Tabla1[[#This Row],[Código_Actividad]]="","",CONCATENATE(Tabla1[[#This Row],[POA]],".",Tabla1[[#This Row],[SRS]],".",Tabla1[[#This Row],[AREA]],".",Tabla1[[#This Row],[TIPO]]))</f>
        <v>#REF!</v>
      </c>
      <c r="C102" s="230" t="e">
        <f>IF(Tabla1[[#This Row],[Código_Actividad]]="","",'[2]Formulario PPGR1'!#REF!)</f>
        <v>#REF!</v>
      </c>
      <c r="D102" s="230" t="e">
        <f>IF(Tabla1[[#This Row],[Código_Actividad]]="","",'[2]Formulario PPGR1'!#REF!)</f>
        <v>#REF!</v>
      </c>
      <c r="E102" s="230" t="e">
        <f>IF(Tabla1[[#This Row],[Código_Actividad]]="","",'[2]Formulario PPGR1'!#REF!)</f>
        <v>#REF!</v>
      </c>
      <c r="F102" s="230" t="e">
        <f>IF(Tabla1[[#This Row],[Código_Actividad]]="","",'[2]Formulario PPGR1'!#REF!)</f>
        <v>#REF!</v>
      </c>
      <c r="G102" s="380" t="s">
        <v>1132</v>
      </c>
      <c r="H102" s="381" t="s">
        <v>1103</v>
      </c>
      <c r="I102" s="381" t="s">
        <v>1104</v>
      </c>
      <c r="J102" s="382">
        <v>1</v>
      </c>
      <c r="K102" s="383">
        <v>750</v>
      </c>
      <c r="L102" s="384" t="e">
        <f>+[3]!Tabla1[[#This Row],[Precio Unitario]]*[3]!Tabla1[[#This Row],[Cantidad de Insumos]]</f>
        <v>#REF!</v>
      </c>
      <c r="M102" s="385"/>
      <c r="N102" s="381"/>
    </row>
    <row r="103" spans="2:14" ht="12.75" x14ac:dyDescent="0.2">
      <c r="B103" s="230" t="e">
        <f>IF(Tabla1[[#This Row],[Código_Actividad]]="","",CONCATENATE(Tabla1[[#This Row],[POA]],".",Tabla1[[#This Row],[SRS]],".",Tabla1[[#This Row],[AREA]],".",Tabla1[[#This Row],[TIPO]]))</f>
        <v>#REF!</v>
      </c>
      <c r="C103" s="230" t="e">
        <f>IF(Tabla1[[#This Row],[Código_Actividad]]="","",'[2]Formulario PPGR1'!#REF!)</f>
        <v>#REF!</v>
      </c>
      <c r="D103" s="230" t="e">
        <f>IF(Tabla1[[#This Row],[Código_Actividad]]="","",'[2]Formulario PPGR1'!#REF!)</f>
        <v>#REF!</v>
      </c>
      <c r="E103" s="230" t="e">
        <f>IF(Tabla1[[#This Row],[Código_Actividad]]="","",'[2]Formulario PPGR1'!#REF!)</f>
        <v>#REF!</v>
      </c>
      <c r="F103" s="230" t="e">
        <f>IF(Tabla1[[#This Row],[Código_Actividad]]="","",'[2]Formulario PPGR1'!#REF!)</f>
        <v>#REF!</v>
      </c>
      <c r="G103" s="386" t="s">
        <v>1133</v>
      </c>
      <c r="H103" s="381" t="s">
        <v>1100</v>
      </c>
      <c r="I103" s="381" t="s">
        <v>880</v>
      </c>
      <c r="J103" s="382">
        <v>5</v>
      </c>
      <c r="K103" s="383">
        <v>1.1000000000000001</v>
      </c>
      <c r="L103" s="384" t="e">
        <f>+[3]!Tabla1[[#This Row],[Precio Unitario]]*[3]!Tabla1[[#This Row],[Cantidad de Insumos]]</f>
        <v>#REF!</v>
      </c>
      <c r="M103" s="385"/>
      <c r="N103" s="381"/>
    </row>
    <row r="104" spans="2:14" ht="12.75" x14ac:dyDescent="0.2">
      <c r="B104" s="230" t="e">
        <f>IF(Tabla1[[#This Row],[Código_Actividad]]="","",CONCATENATE(Tabla1[[#This Row],[POA]],".",Tabla1[[#This Row],[SRS]],".",Tabla1[[#This Row],[AREA]],".",Tabla1[[#This Row],[TIPO]]))</f>
        <v>#REF!</v>
      </c>
      <c r="C104" s="230" t="e">
        <f>IF(Tabla1[[#This Row],[Código_Actividad]]="","",'[2]Formulario PPGR1'!#REF!)</f>
        <v>#REF!</v>
      </c>
      <c r="D104" s="230" t="e">
        <f>IF(Tabla1[[#This Row],[Código_Actividad]]="","",'[2]Formulario PPGR1'!#REF!)</f>
        <v>#REF!</v>
      </c>
      <c r="E104" s="230" t="e">
        <f>IF(Tabla1[[#This Row],[Código_Actividad]]="","",'[2]Formulario PPGR1'!#REF!)</f>
        <v>#REF!</v>
      </c>
      <c r="F104" s="230" t="e">
        <f>IF(Tabla1[[#This Row],[Código_Actividad]]="","",'[2]Formulario PPGR1'!#REF!)</f>
        <v>#REF!</v>
      </c>
      <c r="G104" s="386" t="s">
        <v>1133</v>
      </c>
      <c r="H104" s="381" t="s">
        <v>1102</v>
      </c>
      <c r="I104" s="381" t="s">
        <v>880</v>
      </c>
      <c r="J104" s="382">
        <v>1</v>
      </c>
      <c r="K104" s="383">
        <v>15</v>
      </c>
      <c r="L104" s="384" t="e">
        <f>+[3]!Tabla1[[#This Row],[Precio Unitario]]*[3]!Tabla1[[#This Row],[Cantidad de Insumos]]</f>
        <v>#REF!</v>
      </c>
      <c r="M104" s="385"/>
      <c r="N104" s="381"/>
    </row>
    <row r="105" spans="2:14" ht="12.75" x14ac:dyDescent="0.2">
      <c r="B105" s="230" t="e">
        <f>IF(Tabla1[[#This Row],[Código_Actividad]]="","",CONCATENATE(Tabla1[[#This Row],[POA]],".",Tabla1[[#This Row],[SRS]],".",Tabla1[[#This Row],[AREA]],".",Tabla1[[#This Row],[TIPO]]))</f>
        <v>#REF!</v>
      </c>
      <c r="C105" s="230" t="e">
        <f>IF(Tabla1[[#This Row],[Código_Actividad]]="","",'[2]Formulario PPGR1'!#REF!)</f>
        <v>#REF!</v>
      </c>
      <c r="D105" s="230" t="e">
        <f>IF(Tabla1[[#This Row],[Código_Actividad]]="","",'[2]Formulario PPGR1'!#REF!)</f>
        <v>#REF!</v>
      </c>
      <c r="E105" s="230" t="e">
        <f>IF(Tabla1[[#This Row],[Código_Actividad]]="","",'[2]Formulario PPGR1'!#REF!)</f>
        <v>#REF!</v>
      </c>
      <c r="F105" s="230" t="e">
        <f>IF(Tabla1[[#This Row],[Código_Actividad]]="","",'[2]Formulario PPGR1'!#REF!)</f>
        <v>#REF!</v>
      </c>
      <c r="G105" s="386" t="s">
        <v>1133</v>
      </c>
      <c r="H105" s="381" t="s">
        <v>1106</v>
      </c>
      <c r="I105" s="381" t="s">
        <v>880</v>
      </c>
      <c r="J105" s="382">
        <v>2</v>
      </c>
      <c r="K105" s="383">
        <v>1500</v>
      </c>
      <c r="L105" s="384" t="e">
        <f>+[3]!Tabla1[[#This Row],[Precio Unitario]]*[3]!Tabla1[[#This Row],[Cantidad de Insumos]]</f>
        <v>#REF!</v>
      </c>
      <c r="M105" s="385"/>
      <c r="N105" s="381"/>
    </row>
    <row r="106" spans="2:14" ht="12.75" x14ac:dyDescent="0.2">
      <c r="B106" s="230" t="e">
        <f>IF(Tabla1[[#This Row],[Código_Actividad]]="","",CONCATENATE(Tabla1[[#This Row],[POA]],".",Tabla1[[#This Row],[SRS]],".",Tabla1[[#This Row],[AREA]],".",Tabla1[[#This Row],[TIPO]]))</f>
        <v>#REF!</v>
      </c>
      <c r="C106" s="230" t="e">
        <f>IF(Tabla1[[#This Row],[Código_Actividad]]="","",'[2]Formulario PPGR1'!#REF!)</f>
        <v>#REF!</v>
      </c>
      <c r="D106" s="230" t="e">
        <f>IF(Tabla1[[#This Row],[Código_Actividad]]="","",'[2]Formulario PPGR1'!#REF!)</f>
        <v>#REF!</v>
      </c>
      <c r="E106" s="230" t="e">
        <f>IF(Tabla1[[#This Row],[Código_Actividad]]="","",'[2]Formulario PPGR1'!#REF!)</f>
        <v>#REF!</v>
      </c>
      <c r="F106" s="230" t="e">
        <f>IF(Tabla1[[#This Row],[Código_Actividad]]="","",'[2]Formulario PPGR1'!#REF!)</f>
        <v>#REF!</v>
      </c>
      <c r="G106" s="380" t="s">
        <v>1134</v>
      </c>
      <c r="H106" s="381" t="s">
        <v>1100</v>
      </c>
      <c r="I106" s="381" t="s">
        <v>1101</v>
      </c>
      <c r="J106" s="382">
        <v>1</v>
      </c>
      <c r="K106" s="383">
        <v>351.8</v>
      </c>
      <c r="L106" s="384" t="e">
        <f>+[3]!Tabla1[[#This Row],[Precio Unitario]]*[3]!Tabla1[[#This Row],[Cantidad de Insumos]]</f>
        <v>#REF!</v>
      </c>
      <c r="M106" s="385"/>
      <c r="N106" s="381"/>
    </row>
    <row r="107" spans="2:14" ht="12.75" x14ac:dyDescent="0.2">
      <c r="B107" s="230" t="e">
        <f>IF(Tabla1[[#This Row],[Código_Actividad]]="","",CONCATENATE(Tabla1[[#This Row],[POA]],".",Tabla1[[#This Row],[SRS]],".",Tabla1[[#This Row],[AREA]],".",Tabla1[[#This Row],[TIPO]]))</f>
        <v>#REF!</v>
      </c>
      <c r="C107" s="230" t="e">
        <f>IF(Tabla1[[#This Row],[Código_Actividad]]="","",'[2]Formulario PPGR1'!#REF!)</f>
        <v>#REF!</v>
      </c>
      <c r="D107" s="230" t="e">
        <f>IF(Tabla1[[#This Row],[Código_Actividad]]="","",'[2]Formulario PPGR1'!#REF!)</f>
        <v>#REF!</v>
      </c>
      <c r="E107" s="230" t="e">
        <f>IF(Tabla1[[#This Row],[Código_Actividad]]="","",'[2]Formulario PPGR1'!#REF!)</f>
        <v>#REF!</v>
      </c>
      <c r="F107" s="230" t="e">
        <f>IF(Tabla1[[#This Row],[Código_Actividad]]="","",'[2]Formulario PPGR1'!#REF!)</f>
        <v>#REF!</v>
      </c>
      <c r="G107" s="380" t="s">
        <v>1134</v>
      </c>
      <c r="H107" s="381" t="s">
        <v>1102</v>
      </c>
      <c r="I107" s="381" t="s">
        <v>880</v>
      </c>
      <c r="J107" s="382">
        <v>3</v>
      </c>
      <c r="K107" s="383">
        <v>15</v>
      </c>
      <c r="L107" s="384" t="e">
        <f>+[3]!Tabla1[[#This Row],[Precio Unitario]]*[3]!Tabla1[[#This Row],[Cantidad de Insumos]]</f>
        <v>#REF!</v>
      </c>
      <c r="M107" s="385"/>
      <c r="N107" s="381"/>
    </row>
    <row r="108" spans="2:14" ht="12.75" x14ac:dyDescent="0.2">
      <c r="B108" s="230" t="e">
        <f>IF(Tabla1[[#This Row],[Código_Actividad]]="","",CONCATENATE(Tabla1[[#This Row],[POA]],".",Tabla1[[#This Row],[SRS]],".",Tabla1[[#This Row],[AREA]],".",Tabla1[[#This Row],[TIPO]]))</f>
        <v>#REF!</v>
      </c>
      <c r="C108" s="230" t="e">
        <f>IF(Tabla1[[#This Row],[Código_Actividad]]="","",'[2]Formulario PPGR1'!#REF!)</f>
        <v>#REF!</v>
      </c>
      <c r="D108" s="230" t="e">
        <f>IF(Tabla1[[#This Row],[Código_Actividad]]="","",'[2]Formulario PPGR1'!#REF!)</f>
        <v>#REF!</v>
      </c>
      <c r="E108" s="230" t="e">
        <f>IF(Tabla1[[#This Row],[Código_Actividad]]="","",'[2]Formulario PPGR1'!#REF!)</f>
        <v>#REF!</v>
      </c>
      <c r="F108" s="230" t="e">
        <f>IF(Tabla1[[#This Row],[Código_Actividad]]="","",'[2]Formulario PPGR1'!#REF!)</f>
        <v>#REF!</v>
      </c>
      <c r="G108" s="380" t="s">
        <v>1134</v>
      </c>
      <c r="H108" s="381" t="s">
        <v>1103</v>
      </c>
      <c r="I108" s="381" t="s">
        <v>1104</v>
      </c>
      <c r="J108" s="382">
        <v>1</v>
      </c>
      <c r="K108" s="383">
        <v>750</v>
      </c>
      <c r="L108" s="384" t="e">
        <f>+[3]!Tabla1[[#This Row],[Precio Unitario]]*[3]!Tabla1[[#This Row],[Cantidad de Insumos]]</f>
        <v>#REF!</v>
      </c>
      <c r="M108" s="385"/>
      <c r="N108" s="381"/>
    </row>
    <row r="109" spans="2:14" ht="12.75" x14ac:dyDescent="0.2">
      <c r="B109" s="230" t="e">
        <f>IF(Tabla1[[#This Row],[Código_Actividad]]="","",CONCATENATE(Tabla1[[#This Row],[POA]],".",Tabla1[[#This Row],[SRS]],".",Tabla1[[#This Row],[AREA]],".",Tabla1[[#This Row],[TIPO]]))</f>
        <v>#REF!</v>
      </c>
      <c r="C109" s="230" t="e">
        <f>IF(Tabla1[[#This Row],[Código_Actividad]]="","",'[2]Formulario PPGR1'!#REF!)</f>
        <v>#REF!</v>
      </c>
      <c r="D109" s="230" t="e">
        <f>IF(Tabla1[[#This Row],[Código_Actividad]]="","",'[2]Formulario PPGR1'!#REF!)</f>
        <v>#REF!</v>
      </c>
      <c r="E109" s="230" t="e">
        <f>IF(Tabla1[[#This Row],[Código_Actividad]]="","",'[2]Formulario PPGR1'!#REF!)</f>
        <v>#REF!</v>
      </c>
      <c r="F109" s="230" t="e">
        <f>IF(Tabla1[[#This Row],[Código_Actividad]]="","",'[2]Formulario PPGR1'!#REF!)</f>
        <v>#REF!</v>
      </c>
      <c r="G109" s="386" t="s">
        <v>1135</v>
      </c>
      <c r="H109" s="381" t="s">
        <v>1100</v>
      </c>
      <c r="I109" s="381" t="s">
        <v>1101</v>
      </c>
      <c r="J109" s="382">
        <v>1</v>
      </c>
      <c r="K109" s="383">
        <v>351.8</v>
      </c>
      <c r="L109" s="384" t="e">
        <f>+[3]!Tabla1[[#This Row],[Precio Unitario]]*[3]!Tabla1[[#This Row],[Cantidad de Insumos]]</f>
        <v>#REF!</v>
      </c>
      <c r="M109" s="385"/>
      <c r="N109" s="381"/>
    </row>
    <row r="110" spans="2:14" ht="12.75" x14ac:dyDescent="0.2">
      <c r="B110" s="230" t="e">
        <f>IF(Tabla1[[#This Row],[Código_Actividad]]="","",CONCATENATE(Tabla1[[#This Row],[POA]],".",Tabla1[[#This Row],[SRS]],".",Tabla1[[#This Row],[AREA]],".",Tabla1[[#This Row],[TIPO]]))</f>
        <v>#REF!</v>
      </c>
      <c r="C110" s="230" t="e">
        <f>IF(Tabla1[[#This Row],[Código_Actividad]]="","",'[2]Formulario PPGR1'!#REF!)</f>
        <v>#REF!</v>
      </c>
      <c r="D110" s="230" t="e">
        <f>IF(Tabla1[[#This Row],[Código_Actividad]]="","",'[2]Formulario PPGR1'!#REF!)</f>
        <v>#REF!</v>
      </c>
      <c r="E110" s="230" t="e">
        <f>IF(Tabla1[[#This Row],[Código_Actividad]]="","",'[2]Formulario PPGR1'!#REF!)</f>
        <v>#REF!</v>
      </c>
      <c r="F110" s="230" t="e">
        <f>IF(Tabla1[[#This Row],[Código_Actividad]]="","",'[2]Formulario PPGR1'!#REF!)</f>
        <v>#REF!</v>
      </c>
      <c r="G110" s="386" t="s">
        <v>1135</v>
      </c>
      <c r="H110" s="381" t="s">
        <v>1102</v>
      </c>
      <c r="I110" s="381" t="s">
        <v>880</v>
      </c>
      <c r="J110" s="382">
        <v>3</v>
      </c>
      <c r="K110" s="383">
        <v>15</v>
      </c>
      <c r="L110" s="384" t="e">
        <f>+[3]!Tabla1[[#This Row],[Precio Unitario]]*[3]!Tabla1[[#This Row],[Cantidad de Insumos]]</f>
        <v>#REF!</v>
      </c>
      <c r="M110" s="385"/>
      <c r="N110" s="381"/>
    </row>
    <row r="111" spans="2:14" ht="12.75" x14ac:dyDescent="0.2">
      <c r="B111" s="230" t="e">
        <f>IF(Tabla1[[#This Row],[Código_Actividad]]="","",CONCATENATE(Tabla1[[#This Row],[POA]],".",Tabla1[[#This Row],[SRS]],".",Tabla1[[#This Row],[AREA]],".",Tabla1[[#This Row],[TIPO]]))</f>
        <v>#REF!</v>
      </c>
      <c r="C111" s="230" t="e">
        <f>IF(Tabla1[[#This Row],[Código_Actividad]]="","",'[2]Formulario PPGR1'!#REF!)</f>
        <v>#REF!</v>
      </c>
      <c r="D111" s="230" t="e">
        <f>IF(Tabla1[[#This Row],[Código_Actividad]]="","",'[2]Formulario PPGR1'!#REF!)</f>
        <v>#REF!</v>
      </c>
      <c r="E111" s="230" t="e">
        <f>IF(Tabla1[[#This Row],[Código_Actividad]]="","",'[2]Formulario PPGR1'!#REF!)</f>
        <v>#REF!</v>
      </c>
      <c r="F111" s="230" t="e">
        <f>IF(Tabla1[[#This Row],[Código_Actividad]]="","",'[2]Formulario PPGR1'!#REF!)</f>
        <v>#REF!</v>
      </c>
      <c r="G111" s="386" t="s">
        <v>1135</v>
      </c>
      <c r="H111" s="381" t="s">
        <v>1103</v>
      </c>
      <c r="I111" s="381" t="s">
        <v>1104</v>
      </c>
      <c r="J111" s="382">
        <v>1</v>
      </c>
      <c r="K111" s="383">
        <v>750</v>
      </c>
      <c r="L111" s="384" t="e">
        <f>+[3]!Tabla1[[#This Row],[Precio Unitario]]*[3]!Tabla1[[#This Row],[Cantidad de Insumos]]</f>
        <v>#REF!</v>
      </c>
      <c r="M111" s="385"/>
      <c r="N111" s="381"/>
    </row>
    <row r="112" spans="2:14" ht="12.75" x14ac:dyDescent="0.2">
      <c r="B112" s="230" t="e">
        <f>IF(Tabla1[[#This Row],[Código_Actividad]]="","",CONCATENATE(Tabla1[[#This Row],[POA]],".",Tabla1[[#This Row],[SRS]],".",Tabla1[[#This Row],[AREA]],".",Tabla1[[#This Row],[TIPO]]))</f>
        <v>#REF!</v>
      </c>
      <c r="C112" s="230" t="e">
        <f>IF(Tabla1[[#This Row],[Código_Actividad]]="","",'[2]Formulario PPGR1'!#REF!)</f>
        <v>#REF!</v>
      </c>
      <c r="D112" s="230" t="e">
        <f>IF(Tabla1[[#This Row],[Código_Actividad]]="","",'[2]Formulario PPGR1'!#REF!)</f>
        <v>#REF!</v>
      </c>
      <c r="E112" s="230" t="e">
        <f>IF(Tabla1[[#This Row],[Código_Actividad]]="","",'[2]Formulario PPGR1'!#REF!)</f>
        <v>#REF!</v>
      </c>
      <c r="F112" s="230" t="e">
        <f>IF(Tabla1[[#This Row],[Código_Actividad]]="","",'[2]Formulario PPGR1'!#REF!)</f>
        <v>#REF!</v>
      </c>
      <c r="G112" s="380" t="s">
        <v>1080</v>
      </c>
      <c r="H112" s="381" t="s">
        <v>1136</v>
      </c>
      <c r="I112" s="381" t="s">
        <v>880</v>
      </c>
      <c r="J112" s="382">
        <v>3</v>
      </c>
      <c r="K112" s="383">
        <v>70</v>
      </c>
      <c r="L112" s="384" t="e">
        <f>+[3]!Tabla1[[#This Row],[Precio Unitario]]*[3]!Tabla1[[#This Row],[Cantidad de Insumos]]</f>
        <v>#REF!</v>
      </c>
      <c r="M112" s="385"/>
      <c r="N112" s="381"/>
    </row>
    <row r="113" spans="2:14" ht="12.75" x14ac:dyDescent="0.2">
      <c r="B113" s="230" t="e">
        <f>IF(Tabla1[[#This Row],[Código_Actividad]]="","",CONCATENATE(Tabla1[[#This Row],[POA]],".",Tabla1[[#This Row],[SRS]],".",Tabla1[[#This Row],[AREA]],".",Tabla1[[#This Row],[TIPO]]))</f>
        <v>#REF!</v>
      </c>
      <c r="C113" s="230" t="e">
        <f>IF(Tabla1[[#This Row],[Código_Actividad]]="","",'[2]Formulario PPGR1'!#REF!)</f>
        <v>#REF!</v>
      </c>
      <c r="D113" s="230" t="e">
        <f>IF(Tabla1[[#This Row],[Código_Actividad]]="","",'[2]Formulario PPGR1'!#REF!)</f>
        <v>#REF!</v>
      </c>
      <c r="E113" s="230" t="e">
        <f>IF(Tabla1[[#This Row],[Código_Actividad]]="","",'[2]Formulario PPGR1'!#REF!)</f>
        <v>#REF!</v>
      </c>
      <c r="F113" s="230" t="e">
        <f>IF(Tabla1[[#This Row],[Código_Actividad]]="","",'[2]Formulario PPGR1'!#REF!)</f>
        <v>#REF!</v>
      </c>
      <c r="G113" s="380" t="s">
        <v>1080</v>
      </c>
      <c r="H113" s="381" t="s">
        <v>1100</v>
      </c>
      <c r="I113" s="381" t="s">
        <v>880</v>
      </c>
      <c r="J113" s="382">
        <v>10</v>
      </c>
      <c r="K113" s="383">
        <v>351.8</v>
      </c>
      <c r="L113" s="384" t="e">
        <f>+[3]!Tabla1[[#This Row],[Precio Unitario]]*[3]!Tabla1[[#This Row],[Cantidad de Insumos]]</f>
        <v>#REF!</v>
      </c>
      <c r="M113" s="385"/>
      <c r="N113" s="381"/>
    </row>
    <row r="114" spans="2:14" ht="12.75" x14ac:dyDescent="0.2">
      <c r="B114" s="230" t="e">
        <f>IF(Tabla1[[#This Row],[Código_Actividad]]="","",CONCATENATE(Tabla1[[#This Row],[POA]],".",Tabla1[[#This Row],[SRS]],".",Tabla1[[#This Row],[AREA]],".",Tabla1[[#This Row],[TIPO]]))</f>
        <v>#REF!</v>
      </c>
      <c r="C114" s="230" t="e">
        <f>IF(Tabla1[[#This Row],[Código_Actividad]]="","",'[2]Formulario PPGR1'!#REF!)</f>
        <v>#REF!</v>
      </c>
      <c r="D114" s="230" t="e">
        <f>IF(Tabla1[[#This Row],[Código_Actividad]]="","",'[2]Formulario PPGR1'!#REF!)</f>
        <v>#REF!</v>
      </c>
      <c r="E114" s="230" t="e">
        <f>IF(Tabla1[[#This Row],[Código_Actividad]]="","",'[2]Formulario PPGR1'!#REF!)</f>
        <v>#REF!</v>
      </c>
      <c r="F114" s="230" t="e">
        <f>IF(Tabla1[[#This Row],[Código_Actividad]]="","",'[2]Formulario PPGR1'!#REF!)</f>
        <v>#REF!</v>
      </c>
      <c r="G114" s="380" t="s">
        <v>1080</v>
      </c>
      <c r="H114" s="381" t="s">
        <v>1102</v>
      </c>
      <c r="I114" s="381" t="s">
        <v>880</v>
      </c>
      <c r="J114" s="382">
        <v>3</v>
      </c>
      <c r="K114" s="383">
        <v>15</v>
      </c>
      <c r="L114" s="384" t="e">
        <f>+[3]!Tabla1[[#This Row],[Precio Unitario]]*[3]!Tabla1[[#This Row],[Cantidad de Insumos]]</f>
        <v>#REF!</v>
      </c>
      <c r="M114" s="385"/>
      <c r="N114" s="381"/>
    </row>
    <row r="115" spans="2:14" ht="12.75" x14ac:dyDescent="0.2">
      <c r="B115" s="230" t="e">
        <f>IF(Tabla1[[#This Row],[Código_Actividad]]="","",CONCATENATE(Tabla1[[#This Row],[POA]],".",Tabla1[[#This Row],[SRS]],".",Tabla1[[#This Row],[AREA]],".",Tabla1[[#This Row],[TIPO]]))</f>
        <v>#REF!</v>
      </c>
      <c r="C115" s="230" t="e">
        <f>IF(Tabla1[[#This Row],[Código_Actividad]]="","",'[2]Formulario PPGR1'!#REF!)</f>
        <v>#REF!</v>
      </c>
      <c r="D115" s="230" t="e">
        <f>IF(Tabla1[[#This Row],[Código_Actividad]]="","",'[2]Formulario PPGR1'!#REF!)</f>
        <v>#REF!</v>
      </c>
      <c r="E115" s="230" t="e">
        <f>IF(Tabla1[[#This Row],[Código_Actividad]]="","",'[2]Formulario PPGR1'!#REF!)</f>
        <v>#REF!</v>
      </c>
      <c r="F115" s="230" t="e">
        <f>IF(Tabla1[[#This Row],[Código_Actividad]]="","",'[2]Formulario PPGR1'!#REF!)</f>
        <v>#REF!</v>
      </c>
      <c r="G115" s="386" t="s">
        <v>1081</v>
      </c>
      <c r="H115" s="381" t="s">
        <v>1100</v>
      </c>
      <c r="I115" s="381" t="s">
        <v>880</v>
      </c>
      <c r="J115" s="382">
        <v>10</v>
      </c>
      <c r="K115" s="383">
        <v>1.1000000000000001</v>
      </c>
      <c r="L115" s="384" t="e">
        <f>+[3]!Tabla1[[#This Row],[Precio Unitario]]*[3]!Tabla1[[#This Row],[Cantidad de Insumos]]</f>
        <v>#REF!</v>
      </c>
      <c r="M115" s="385"/>
      <c r="N115" s="381"/>
    </row>
    <row r="116" spans="2:14" ht="12.75" x14ac:dyDescent="0.2">
      <c r="B116" s="230" t="e">
        <f>IF(Tabla1[[#This Row],[Código_Actividad]]="","",CONCATENATE(Tabla1[[#This Row],[POA]],".",Tabla1[[#This Row],[SRS]],".",Tabla1[[#This Row],[AREA]],".",Tabla1[[#This Row],[TIPO]]))</f>
        <v>#REF!</v>
      </c>
      <c r="C116" s="230" t="e">
        <f>IF(Tabla1[[#This Row],[Código_Actividad]]="","",'[2]Formulario PPGR1'!#REF!)</f>
        <v>#REF!</v>
      </c>
      <c r="D116" s="230" t="e">
        <f>IF(Tabla1[[#This Row],[Código_Actividad]]="","",'[2]Formulario PPGR1'!#REF!)</f>
        <v>#REF!</v>
      </c>
      <c r="E116" s="230" t="e">
        <f>IF(Tabla1[[#This Row],[Código_Actividad]]="","",'[2]Formulario PPGR1'!#REF!)</f>
        <v>#REF!</v>
      </c>
      <c r="F116" s="230" t="e">
        <f>IF(Tabla1[[#This Row],[Código_Actividad]]="","",'[2]Formulario PPGR1'!#REF!)</f>
        <v>#REF!</v>
      </c>
      <c r="G116" s="386" t="s">
        <v>1081</v>
      </c>
      <c r="H116" s="381" t="s">
        <v>1102</v>
      </c>
      <c r="I116" s="381" t="s">
        <v>880</v>
      </c>
      <c r="J116" s="382">
        <v>3</v>
      </c>
      <c r="K116" s="383">
        <v>15</v>
      </c>
      <c r="L116" s="384" t="e">
        <f>+[3]!Tabla1[[#This Row],[Precio Unitario]]*[3]!Tabla1[[#This Row],[Cantidad de Insumos]]</f>
        <v>#REF!</v>
      </c>
      <c r="M116" s="385"/>
      <c r="N116" s="381"/>
    </row>
    <row r="117" spans="2:14" ht="12.75" x14ac:dyDescent="0.2">
      <c r="B117" s="230" t="e">
        <f>IF(Tabla1[[#This Row],[Código_Actividad]]="","",CONCATENATE(Tabla1[[#This Row],[POA]],".",Tabla1[[#This Row],[SRS]],".",Tabla1[[#This Row],[AREA]],".",Tabla1[[#This Row],[TIPO]]))</f>
        <v>#REF!</v>
      </c>
      <c r="C117" s="230" t="e">
        <f>IF(Tabla1[[#This Row],[Código_Actividad]]="","",'[2]Formulario PPGR1'!#REF!)</f>
        <v>#REF!</v>
      </c>
      <c r="D117" s="230" t="e">
        <f>IF(Tabla1[[#This Row],[Código_Actividad]]="","",'[2]Formulario PPGR1'!#REF!)</f>
        <v>#REF!</v>
      </c>
      <c r="E117" s="230" t="e">
        <f>IF(Tabla1[[#This Row],[Código_Actividad]]="","",'[2]Formulario PPGR1'!#REF!)</f>
        <v>#REF!</v>
      </c>
      <c r="F117" s="230" t="e">
        <f>IF(Tabla1[[#This Row],[Código_Actividad]]="","",'[2]Formulario PPGR1'!#REF!)</f>
        <v>#REF!</v>
      </c>
      <c r="G117" s="380" t="s">
        <v>1082</v>
      </c>
      <c r="H117" s="381" t="s">
        <v>1100</v>
      </c>
      <c r="I117" s="381" t="s">
        <v>880</v>
      </c>
      <c r="J117" s="382">
        <v>5</v>
      </c>
      <c r="K117" s="383">
        <v>1.1000000000000001</v>
      </c>
      <c r="L117" s="384" t="e">
        <f>+[3]!Tabla1[[#This Row],[Precio Unitario]]*[3]!Tabla1[[#This Row],[Cantidad de Insumos]]</f>
        <v>#REF!</v>
      </c>
      <c r="M117" s="385"/>
      <c r="N117" s="381"/>
    </row>
    <row r="118" spans="2:14" ht="12.75" x14ac:dyDescent="0.2">
      <c r="B118" s="230" t="e">
        <f>IF(Tabla1[[#This Row],[Código_Actividad]]="","",CONCATENATE(Tabla1[[#This Row],[POA]],".",Tabla1[[#This Row],[SRS]],".",Tabla1[[#This Row],[AREA]],".",Tabla1[[#This Row],[TIPO]]))</f>
        <v>#REF!</v>
      </c>
      <c r="C118" s="230" t="e">
        <f>IF(Tabla1[[#This Row],[Código_Actividad]]="","",'[2]Formulario PPGR1'!#REF!)</f>
        <v>#REF!</v>
      </c>
      <c r="D118" s="230" t="e">
        <f>IF(Tabla1[[#This Row],[Código_Actividad]]="","",'[2]Formulario PPGR1'!#REF!)</f>
        <v>#REF!</v>
      </c>
      <c r="E118" s="230" t="e">
        <f>IF(Tabla1[[#This Row],[Código_Actividad]]="","",'[2]Formulario PPGR1'!#REF!)</f>
        <v>#REF!</v>
      </c>
      <c r="F118" s="230" t="e">
        <f>IF(Tabla1[[#This Row],[Código_Actividad]]="","",'[2]Formulario PPGR1'!#REF!)</f>
        <v>#REF!</v>
      </c>
      <c r="G118" s="380" t="s">
        <v>1082</v>
      </c>
      <c r="H118" s="381" t="s">
        <v>1102</v>
      </c>
      <c r="I118" s="381" t="s">
        <v>880</v>
      </c>
      <c r="J118" s="382">
        <v>2</v>
      </c>
      <c r="K118" s="383">
        <v>15</v>
      </c>
      <c r="L118" s="384" t="e">
        <f>+[3]!Tabla1[[#This Row],[Precio Unitario]]*[3]!Tabla1[[#This Row],[Cantidad de Insumos]]</f>
        <v>#REF!</v>
      </c>
      <c r="M118" s="385"/>
      <c r="N118" s="381"/>
    </row>
    <row r="119" spans="2:14" ht="12.75" x14ac:dyDescent="0.2">
      <c r="B119" s="230" t="e">
        <f>IF(Tabla1[[#This Row],[Código_Actividad]]="","",CONCATENATE(Tabla1[[#This Row],[POA]],".",Tabla1[[#This Row],[SRS]],".",Tabla1[[#This Row],[AREA]],".",Tabla1[[#This Row],[TIPO]]))</f>
        <v>#REF!</v>
      </c>
      <c r="C119" s="230" t="e">
        <f>IF(Tabla1[[#This Row],[Código_Actividad]]="","",'[2]Formulario PPGR1'!#REF!)</f>
        <v>#REF!</v>
      </c>
      <c r="D119" s="230" t="e">
        <f>IF(Tabla1[[#This Row],[Código_Actividad]]="","",'[2]Formulario PPGR1'!#REF!)</f>
        <v>#REF!</v>
      </c>
      <c r="E119" s="230" t="e">
        <f>IF(Tabla1[[#This Row],[Código_Actividad]]="","",'[2]Formulario PPGR1'!#REF!)</f>
        <v>#REF!</v>
      </c>
      <c r="F119" s="230" t="e">
        <f>IF(Tabla1[[#This Row],[Código_Actividad]]="","",'[2]Formulario PPGR1'!#REF!)</f>
        <v>#REF!</v>
      </c>
      <c r="G119" s="380" t="s">
        <v>1082</v>
      </c>
      <c r="H119" s="381" t="s">
        <v>1106</v>
      </c>
      <c r="I119" s="381" t="s">
        <v>880</v>
      </c>
      <c r="J119" s="382">
        <v>2</v>
      </c>
      <c r="K119" s="383">
        <v>1500</v>
      </c>
      <c r="L119" s="384" t="e">
        <f>+[3]!Tabla1[[#This Row],[Precio Unitario]]*[3]!Tabla1[[#This Row],[Cantidad de Insumos]]</f>
        <v>#REF!</v>
      </c>
      <c r="M119" s="385"/>
      <c r="N119" s="381"/>
    </row>
    <row r="120" spans="2:14" ht="12.75" x14ac:dyDescent="0.2">
      <c r="B120" s="230" t="e">
        <f>IF(Tabla1[[#This Row],[Código_Actividad]]="","",CONCATENATE(Tabla1[[#This Row],[POA]],".",Tabla1[[#This Row],[SRS]],".",Tabla1[[#This Row],[AREA]],".",Tabla1[[#This Row],[TIPO]]))</f>
        <v>#REF!</v>
      </c>
      <c r="C120" s="230" t="e">
        <f>IF(Tabla1[[#This Row],[Código_Actividad]]="","",'[2]Formulario PPGR1'!#REF!)</f>
        <v>#REF!</v>
      </c>
      <c r="D120" s="230" t="e">
        <f>IF(Tabla1[[#This Row],[Código_Actividad]]="","",'[2]Formulario PPGR1'!#REF!)</f>
        <v>#REF!</v>
      </c>
      <c r="E120" s="230" t="e">
        <f>IF(Tabla1[[#This Row],[Código_Actividad]]="","",'[2]Formulario PPGR1'!#REF!)</f>
        <v>#REF!</v>
      </c>
      <c r="F120" s="230" t="e">
        <f>IF(Tabla1[[#This Row],[Código_Actividad]]="","",'[2]Formulario PPGR1'!#REF!)</f>
        <v>#REF!</v>
      </c>
      <c r="G120" s="386" t="s">
        <v>1137</v>
      </c>
      <c r="H120" s="381" t="s">
        <v>1100</v>
      </c>
      <c r="I120" s="381" t="s">
        <v>880</v>
      </c>
      <c r="J120" s="382">
        <v>5</v>
      </c>
      <c r="K120" s="383">
        <v>1.1000000000000001</v>
      </c>
      <c r="L120" s="384" t="e">
        <f>+[3]!Tabla1[[#This Row],[Precio Unitario]]*[3]!Tabla1[[#This Row],[Cantidad de Insumos]]</f>
        <v>#REF!</v>
      </c>
      <c r="M120" s="385"/>
      <c r="N120" s="381"/>
    </row>
    <row r="121" spans="2:14" ht="12.75" x14ac:dyDescent="0.2">
      <c r="B121" s="230" t="e">
        <f>IF(Tabla1[[#This Row],[Código_Actividad]]="","",CONCATENATE(Tabla1[[#This Row],[POA]],".",Tabla1[[#This Row],[SRS]],".",Tabla1[[#This Row],[AREA]],".",Tabla1[[#This Row],[TIPO]]))</f>
        <v>#REF!</v>
      </c>
      <c r="C121" s="230" t="e">
        <f>IF(Tabla1[[#This Row],[Código_Actividad]]="","",'[2]Formulario PPGR1'!#REF!)</f>
        <v>#REF!</v>
      </c>
      <c r="D121" s="230" t="e">
        <f>IF(Tabla1[[#This Row],[Código_Actividad]]="","",'[2]Formulario PPGR1'!#REF!)</f>
        <v>#REF!</v>
      </c>
      <c r="E121" s="230" t="e">
        <f>IF(Tabla1[[#This Row],[Código_Actividad]]="","",'[2]Formulario PPGR1'!#REF!)</f>
        <v>#REF!</v>
      </c>
      <c r="F121" s="230" t="e">
        <f>IF(Tabla1[[#This Row],[Código_Actividad]]="","",'[2]Formulario PPGR1'!#REF!)</f>
        <v>#REF!</v>
      </c>
      <c r="G121" s="386" t="s">
        <v>1137</v>
      </c>
      <c r="H121" s="381" t="s">
        <v>1102</v>
      </c>
      <c r="I121" s="381" t="s">
        <v>880</v>
      </c>
      <c r="J121" s="382">
        <v>2</v>
      </c>
      <c r="K121" s="383">
        <v>15</v>
      </c>
      <c r="L121" s="384" t="e">
        <f>+[3]!Tabla1[[#This Row],[Precio Unitario]]*[3]!Tabla1[[#This Row],[Cantidad de Insumos]]</f>
        <v>#REF!</v>
      </c>
      <c r="M121" s="385"/>
      <c r="N121" s="381"/>
    </row>
    <row r="122" spans="2:14" ht="12.75" x14ac:dyDescent="0.2">
      <c r="B122" s="230" t="e">
        <f>IF(Tabla1[[#This Row],[Código_Actividad]]="","",CONCATENATE(Tabla1[[#This Row],[POA]],".",Tabla1[[#This Row],[SRS]],".",Tabla1[[#This Row],[AREA]],".",Tabla1[[#This Row],[TIPO]]))</f>
        <v>#REF!</v>
      </c>
      <c r="C122" s="230" t="e">
        <f>IF(Tabla1[[#This Row],[Código_Actividad]]="","",'[2]Formulario PPGR1'!#REF!)</f>
        <v>#REF!</v>
      </c>
      <c r="D122" s="230" t="e">
        <f>IF(Tabla1[[#This Row],[Código_Actividad]]="","",'[2]Formulario PPGR1'!#REF!)</f>
        <v>#REF!</v>
      </c>
      <c r="E122" s="230" t="e">
        <f>IF(Tabla1[[#This Row],[Código_Actividad]]="","",'[2]Formulario PPGR1'!#REF!)</f>
        <v>#REF!</v>
      </c>
      <c r="F122" s="230" t="e">
        <f>IF(Tabla1[[#This Row],[Código_Actividad]]="","",'[2]Formulario PPGR1'!#REF!)</f>
        <v>#REF!</v>
      </c>
      <c r="G122" s="386" t="s">
        <v>1137</v>
      </c>
      <c r="H122" s="381" t="s">
        <v>1106</v>
      </c>
      <c r="I122" s="381" t="s">
        <v>880</v>
      </c>
      <c r="J122" s="382">
        <v>1</v>
      </c>
      <c r="K122" s="383">
        <v>1500</v>
      </c>
      <c r="L122" s="384" t="e">
        <f>+[3]!Tabla1[[#This Row],[Precio Unitario]]*[3]!Tabla1[[#This Row],[Cantidad de Insumos]]</f>
        <v>#REF!</v>
      </c>
      <c r="M122" s="385"/>
      <c r="N122" s="381"/>
    </row>
    <row r="123" spans="2:14" ht="12.75" x14ac:dyDescent="0.2">
      <c r="B123" s="230" t="e">
        <f>IF(Tabla1[[#This Row],[Código_Actividad]]="","",CONCATENATE(Tabla1[[#This Row],[POA]],".",Tabla1[[#This Row],[SRS]],".",Tabla1[[#This Row],[AREA]],".",Tabla1[[#This Row],[TIPO]]))</f>
        <v>#REF!</v>
      </c>
      <c r="C123" s="230" t="e">
        <f>IF(Tabla1[[#This Row],[Código_Actividad]]="","",'[2]Formulario PPGR1'!#REF!)</f>
        <v>#REF!</v>
      </c>
      <c r="D123" s="230" t="e">
        <f>IF(Tabla1[[#This Row],[Código_Actividad]]="","",'[2]Formulario PPGR1'!#REF!)</f>
        <v>#REF!</v>
      </c>
      <c r="E123" s="230" t="e">
        <f>IF(Tabla1[[#This Row],[Código_Actividad]]="","",'[2]Formulario PPGR1'!#REF!)</f>
        <v>#REF!</v>
      </c>
      <c r="F123" s="230" t="e">
        <f>IF(Tabla1[[#This Row],[Código_Actividad]]="","",'[2]Formulario PPGR1'!#REF!)</f>
        <v>#REF!</v>
      </c>
      <c r="G123" s="380" t="s">
        <v>1083</v>
      </c>
      <c r="H123" s="381" t="s">
        <v>1100</v>
      </c>
      <c r="I123" s="381" t="s">
        <v>880</v>
      </c>
      <c r="J123" s="382">
        <v>5</v>
      </c>
      <c r="K123" s="383">
        <v>1.1000000000000001</v>
      </c>
      <c r="L123" s="384" t="e">
        <f>+[3]!Tabla1[[#This Row],[Precio Unitario]]*[3]!Tabla1[[#This Row],[Cantidad de Insumos]]</f>
        <v>#REF!</v>
      </c>
      <c r="M123" s="385"/>
      <c r="N123" s="381"/>
    </row>
    <row r="124" spans="2:14" ht="12.75" x14ac:dyDescent="0.2">
      <c r="B124" s="230" t="e">
        <f>IF(Tabla1[[#This Row],[Código_Actividad]]="","",CONCATENATE(Tabla1[[#This Row],[POA]],".",Tabla1[[#This Row],[SRS]],".",Tabla1[[#This Row],[AREA]],".",Tabla1[[#This Row],[TIPO]]))</f>
        <v>#REF!</v>
      </c>
      <c r="C124" s="230" t="e">
        <f>IF(Tabla1[[#This Row],[Código_Actividad]]="","",'[2]Formulario PPGR1'!#REF!)</f>
        <v>#REF!</v>
      </c>
      <c r="D124" s="230" t="e">
        <f>IF(Tabla1[[#This Row],[Código_Actividad]]="","",'[2]Formulario PPGR1'!#REF!)</f>
        <v>#REF!</v>
      </c>
      <c r="E124" s="230" t="e">
        <f>IF(Tabla1[[#This Row],[Código_Actividad]]="","",'[2]Formulario PPGR1'!#REF!)</f>
        <v>#REF!</v>
      </c>
      <c r="F124" s="230" t="e">
        <f>IF(Tabla1[[#This Row],[Código_Actividad]]="","",'[2]Formulario PPGR1'!#REF!)</f>
        <v>#REF!</v>
      </c>
      <c r="G124" s="380" t="s">
        <v>1083</v>
      </c>
      <c r="H124" s="381" t="s">
        <v>1102</v>
      </c>
      <c r="I124" s="381" t="s">
        <v>880</v>
      </c>
      <c r="J124" s="382">
        <v>2</v>
      </c>
      <c r="K124" s="383">
        <v>15</v>
      </c>
      <c r="L124" s="384" t="e">
        <f>+[3]!Tabla1[[#This Row],[Precio Unitario]]*[3]!Tabla1[[#This Row],[Cantidad de Insumos]]</f>
        <v>#REF!</v>
      </c>
      <c r="M124" s="385"/>
      <c r="N124" s="381"/>
    </row>
    <row r="125" spans="2:14" ht="12.75" x14ac:dyDescent="0.2">
      <c r="B125" s="230" t="e">
        <f>IF(Tabla1[[#This Row],[Código_Actividad]]="","",CONCATENATE(Tabla1[[#This Row],[POA]],".",Tabla1[[#This Row],[SRS]],".",Tabla1[[#This Row],[AREA]],".",Tabla1[[#This Row],[TIPO]]))</f>
        <v>#REF!</v>
      </c>
      <c r="C125" s="230" t="e">
        <f>IF(Tabla1[[#This Row],[Código_Actividad]]="","",'[2]Formulario PPGR1'!#REF!)</f>
        <v>#REF!</v>
      </c>
      <c r="D125" s="230" t="e">
        <f>IF(Tabla1[[#This Row],[Código_Actividad]]="","",'[2]Formulario PPGR1'!#REF!)</f>
        <v>#REF!</v>
      </c>
      <c r="E125" s="230" t="e">
        <f>IF(Tabla1[[#This Row],[Código_Actividad]]="","",'[2]Formulario PPGR1'!#REF!)</f>
        <v>#REF!</v>
      </c>
      <c r="F125" s="230" t="e">
        <f>IF(Tabla1[[#This Row],[Código_Actividad]]="","",'[2]Formulario PPGR1'!#REF!)</f>
        <v>#REF!</v>
      </c>
      <c r="G125" s="380" t="s">
        <v>1083</v>
      </c>
      <c r="H125" s="381" t="s">
        <v>1106</v>
      </c>
      <c r="I125" s="381" t="s">
        <v>880</v>
      </c>
      <c r="J125" s="382">
        <v>1</v>
      </c>
      <c r="K125" s="383">
        <v>1500</v>
      </c>
      <c r="L125" s="384" t="e">
        <f>+[3]!Tabla1[[#This Row],[Precio Unitario]]*[3]!Tabla1[[#This Row],[Cantidad de Insumos]]</f>
        <v>#REF!</v>
      </c>
      <c r="M125" s="385"/>
      <c r="N125" s="381"/>
    </row>
    <row r="126" spans="2:14" ht="12.75" x14ac:dyDescent="0.2">
      <c r="B126" s="230" t="e">
        <f>IF(Tabla1[[#This Row],[Código_Actividad]]="","",CONCATENATE(Tabla1[[#This Row],[POA]],".",Tabla1[[#This Row],[SRS]],".",Tabla1[[#This Row],[AREA]],".",Tabla1[[#This Row],[TIPO]]))</f>
        <v>#REF!</v>
      </c>
      <c r="C126" s="230" t="e">
        <f>IF(Tabla1[[#This Row],[Código_Actividad]]="","",'[2]Formulario PPGR1'!#REF!)</f>
        <v>#REF!</v>
      </c>
      <c r="D126" s="230" t="e">
        <f>IF(Tabla1[[#This Row],[Código_Actividad]]="","",'[2]Formulario PPGR1'!#REF!)</f>
        <v>#REF!</v>
      </c>
      <c r="E126" s="230" t="e">
        <f>IF(Tabla1[[#This Row],[Código_Actividad]]="","",'[2]Formulario PPGR1'!#REF!)</f>
        <v>#REF!</v>
      </c>
      <c r="F126" s="230" t="e">
        <f>IF(Tabla1[[#This Row],[Código_Actividad]]="","",'[2]Formulario PPGR1'!#REF!)</f>
        <v>#REF!</v>
      </c>
      <c r="G126" s="386" t="s">
        <v>1084</v>
      </c>
      <c r="H126" s="381" t="s">
        <v>1100</v>
      </c>
      <c r="I126" s="381" t="s">
        <v>880</v>
      </c>
      <c r="J126" s="382">
        <v>10</v>
      </c>
      <c r="K126" s="383">
        <v>1.1000000000000001</v>
      </c>
      <c r="L126" s="384" t="e">
        <f>+[3]!Tabla1[[#This Row],[Precio Unitario]]*[3]!Tabla1[[#This Row],[Cantidad de Insumos]]</f>
        <v>#REF!</v>
      </c>
      <c r="M126" s="385"/>
      <c r="N126" s="381"/>
    </row>
    <row r="127" spans="2:14" ht="12.75" x14ac:dyDescent="0.2">
      <c r="B127" s="230" t="e">
        <f>IF(Tabla1[[#This Row],[Código_Actividad]]="","",CONCATENATE(Tabla1[[#This Row],[POA]],".",Tabla1[[#This Row],[SRS]],".",Tabla1[[#This Row],[AREA]],".",Tabla1[[#This Row],[TIPO]]))</f>
        <v>#REF!</v>
      </c>
      <c r="C127" s="230" t="e">
        <f>IF(Tabla1[[#This Row],[Código_Actividad]]="","",'[2]Formulario PPGR1'!#REF!)</f>
        <v>#REF!</v>
      </c>
      <c r="D127" s="230" t="e">
        <f>IF(Tabla1[[#This Row],[Código_Actividad]]="","",'[2]Formulario PPGR1'!#REF!)</f>
        <v>#REF!</v>
      </c>
      <c r="E127" s="230" t="e">
        <f>IF(Tabla1[[#This Row],[Código_Actividad]]="","",'[2]Formulario PPGR1'!#REF!)</f>
        <v>#REF!</v>
      </c>
      <c r="F127" s="230" t="e">
        <f>IF(Tabla1[[#This Row],[Código_Actividad]]="","",'[2]Formulario PPGR1'!#REF!)</f>
        <v>#REF!</v>
      </c>
      <c r="G127" s="386" t="s">
        <v>1084</v>
      </c>
      <c r="H127" s="381" t="s">
        <v>1102</v>
      </c>
      <c r="I127" s="381" t="s">
        <v>880</v>
      </c>
      <c r="J127" s="382">
        <v>2</v>
      </c>
      <c r="K127" s="383">
        <v>15</v>
      </c>
      <c r="L127" s="384" t="e">
        <f>+[3]!Tabla1[[#This Row],[Precio Unitario]]*[3]!Tabla1[[#This Row],[Cantidad de Insumos]]</f>
        <v>#REF!</v>
      </c>
      <c r="M127" s="385"/>
      <c r="N127" s="381"/>
    </row>
    <row r="128" spans="2:14" ht="12.75" x14ac:dyDescent="0.2">
      <c r="B128" s="230" t="e">
        <f>IF(Tabla1[[#This Row],[Código_Actividad]]="","",CONCATENATE(Tabla1[[#This Row],[POA]],".",Tabla1[[#This Row],[SRS]],".",Tabla1[[#This Row],[AREA]],".",Tabla1[[#This Row],[TIPO]]))</f>
        <v>#REF!</v>
      </c>
      <c r="C128" s="230" t="e">
        <f>IF(Tabla1[[#This Row],[Código_Actividad]]="","",'[2]Formulario PPGR1'!#REF!)</f>
        <v>#REF!</v>
      </c>
      <c r="D128" s="230" t="e">
        <f>IF(Tabla1[[#This Row],[Código_Actividad]]="","",'[2]Formulario PPGR1'!#REF!)</f>
        <v>#REF!</v>
      </c>
      <c r="E128" s="230" t="e">
        <f>IF(Tabla1[[#This Row],[Código_Actividad]]="","",'[2]Formulario PPGR1'!#REF!)</f>
        <v>#REF!</v>
      </c>
      <c r="F128" s="230" t="e">
        <f>IF(Tabla1[[#This Row],[Código_Actividad]]="","",'[2]Formulario PPGR1'!#REF!)</f>
        <v>#REF!</v>
      </c>
      <c r="G128" s="386" t="s">
        <v>1084</v>
      </c>
      <c r="H128" s="381" t="s">
        <v>1106</v>
      </c>
      <c r="I128" s="381" t="s">
        <v>880</v>
      </c>
      <c r="J128" s="382">
        <v>1</v>
      </c>
      <c r="K128" s="383">
        <v>1500</v>
      </c>
      <c r="L128" s="384" t="e">
        <f>+[3]!Tabla1[[#This Row],[Precio Unitario]]*[3]!Tabla1[[#This Row],[Cantidad de Insumos]]</f>
        <v>#REF!</v>
      </c>
      <c r="M128" s="385"/>
      <c r="N128" s="381"/>
    </row>
    <row r="129" spans="2:14" ht="12.75" x14ac:dyDescent="0.2">
      <c r="B129" s="230" t="e">
        <f>IF(Tabla1[[#This Row],[Código_Actividad]]="","",CONCATENATE(Tabla1[[#This Row],[POA]],".",Tabla1[[#This Row],[SRS]],".",Tabla1[[#This Row],[AREA]],".",Tabla1[[#This Row],[TIPO]]))</f>
        <v>#REF!</v>
      </c>
      <c r="C129" s="230" t="e">
        <f>IF(Tabla1[[#This Row],[Código_Actividad]]="","",'[2]Formulario PPGR1'!#REF!)</f>
        <v>#REF!</v>
      </c>
      <c r="D129" s="230" t="e">
        <f>IF(Tabla1[[#This Row],[Código_Actividad]]="","",'[2]Formulario PPGR1'!#REF!)</f>
        <v>#REF!</v>
      </c>
      <c r="E129" s="230" t="e">
        <f>IF(Tabla1[[#This Row],[Código_Actividad]]="","",'[2]Formulario PPGR1'!#REF!)</f>
        <v>#REF!</v>
      </c>
      <c r="F129" s="230" t="e">
        <f>IF(Tabla1[[#This Row],[Código_Actividad]]="","",'[2]Formulario PPGR1'!#REF!)</f>
        <v>#REF!</v>
      </c>
      <c r="G129" s="386" t="s">
        <v>1138</v>
      </c>
      <c r="H129" s="381" t="s">
        <v>1100</v>
      </c>
      <c r="I129" s="381" t="s">
        <v>880</v>
      </c>
      <c r="J129" s="382">
        <v>5</v>
      </c>
      <c r="K129" s="383">
        <v>1.1000000000000001</v>
      </c>
      <c r="L129" s="384" t="e">
        <f>+[3]!Tabla1[[#This Row],[Precio Unitario]]*[3]!Tabla1[[#This Row],[Cantidad de Insumos]]</f>
        <v>#REF!</v>
      </c>
      <c r="M129" s="385"/>
      <c r="N129" s="381"/>
    </row>
    <row r="130" spans="2:14" ht="12.75" x14ac:dyDescent="0.2">
      <c r="B130" s="230" t="e">
        <f>IF(Tabla1[[#This Row],[Código_Actividad]]="","",CONCATENATE(Tabla1[[#This Row],[POA]],".",Tabla1[[#This Row],[SRS]],".",Tabla1[[#This Row],[AREA]],".",Tabla1[[#This Row],[TIPO]]))</f>
        <v>#REF!</v>
      </c>
      <c r="C130" s="230" t="e">
        <f>IF(Tabla1[[#This Row],[Código_Actividad]]="","",'[2]Formulario PPGR1'!#REF!)</f>
        <v>#REF!</v>
      </c>
      <c r="D130" s="230" t="e">
        <f>IF(Tabla1[[#This Row],[Código_Actividad]]="","",'[2]Formulario PPGR1'!#REF!)</f>
        <v>#REF!</v>
      </c>
      <c r="E130" s="230" t="e">
        <f>IF(Tabla1[[#This Row],[Código_Actividad]]="","",'[2]Formulario PPGR1'!#REF!)</f>
        <v>#REF!</v>
      </c>
      <c r="F130" s="230" t="e">
        <f>IF(Tabla1[[#This Row],[Código_Actividad]]="","",'[2]Formulario PPGR1'!#REF!)</f>
        <v>#REF!</v>
      </c>
      <c r="G130" s="386" t="s">
        <v>1138</v>
      </c>
      <c r="H130" s="381" t="s">
        <v>1102</v>
      </c>
      <c r="I130" s="381" t="s">
        <v>880</v>
      </c>
      <c r="J130" s="382">
        <v>2</v>
      </c>
      <c r="K130" s="383">
        <v>15</v>
      </c>
      <c r="L130" s="384" t="e">
        <f>+[3]!Tabla1[[#This Row],[Precio Unitario]]*[3]!Tabla1[[#This Row],[Cantidad de Insumos]]</f>
        <v>#REF!</v>
      </c>
      <c r="M130" s="385"/>
      <c r="N130" s="381"/>
    </row>
    <row r="131" spans="2:14" ht="12.75" x14ac:dyDescent="0.2">
      <c r="B131" s="230" t="e">
        <f>IF(Tabla1[[#This Row],[Código_Actividad]]="","",CONCATENATE(Tabla1[[#This Row],[POA]],".",Tabla1[[#This Row],[SRS]],".",Tabla1[[#This Row],[AREA]],".",Tabla1[[#This Row],[TIPO]]))</f>
        <v>#REF!</v>
      </c>
      <c r="C131" s="230" t="e">
        <f>IF(Tabla1[[#This Row],[Código_Actividad]]="","",'[2]Formulario PPGR1'!#REF!)</f>
        <v>#REF!</v>
      </c>
      <c r="D131" s="230" t="e">
        <f>IF(Tabla1[[#This Row],[Código_Actividad]]="","",'[2]Formulario PPGR1'!#REF!)</f>
        <v>#REF!</v>
      </c>
      <c r="E131" s="230" t="e">
        <f>IF(Tabla1[[#This Row],[Código_Actividad]]="","",'[2]Formulario PPGR1'!#REF!)</f>
        <v>#REF!</v>
      </c>
      <c r="F131" s="230" t="e">
        <f>IF(Tabla1[[#This Row],[Código_Actividad]]="","",'[2]Formulario PPGR1'!#REF!)</f>
        <v>#REF!</v>
      </c>
      <c r="G131" s="386" t="s">
        <v>1138</v>
      </c>
      <c r="H131" s="381" t="s">
        <v>1106</v>
      </c>
      <c r="I131" s="381" t="s">
        <v>880</v>
      </c>
      <c r="J131" s="382">
        <v>1</v>
      </c>
      <c r="K131" s="383">
        <v>1500</v>
      </c>
      <c r="L131" s="384" t="e">
        <f>+[3]!Tabla1[[#This Row],[Precio Unitario]]*[3]!Tabla1[[#This Row],[Cantidad de Insumos]]</f>
        <v>#REF!</v>
      </c>
      <c r="M131" s="385"/>
      <c r="N131" s="381"/>
    </row>
    <row r="132" spans="2:14" ht="12.75" x14ac:dyDescent="0.2">
      <c r="B132" s="230" t="e">
        <f>IF(Tabla1[[#This Row],[Código_Actividad]]="","",CONCATENATE(Tabla1[[#This Row],[POA]],".",Tabla1[[#This Row],[SRS]],".",Tabla1[[#This Row],[AREA]],".",Tabla1[[#This Row],[TIPO]]))</f>
        <v>#REF!</v>
      </c>
      <c r="C132" s="230" t="e">
        <f>IF(Tabla1[[#This Row],[Código_Actividad]]="","",'[2]Formulario PPGR1'!#REF!)</f>
        <v>#REF!</v>
      </c>
      <c r="D132" s="230" t="e">
        <f>IF(Tabla1[[#This Row],[Código_Actividad]]="","",'[2]Formulario PPGR1'!#REF!)</f>
        <v>#REF!</v>
      </c>
      <c r="E132" s="230" t="e">
        <f>IF(Tabla1[[#This Row],[Código_Actividad]]="","",'[2]Formulario PPGR1'!#REF!)</f>
        <v>#REF!</v>
      </c>
      <c r="F132" s="230" t="e">
        <f>IF(Tabla1[[#This Row],[Código_Actividad]]="","",'[2]Formulario PPGR1'!#REF!)</f>
        <v>#REF!</v>
      </c>
      <c r="G132" s="386" t="s">
        <v>1085</v>
      </c>
      <c r="H132" s="381" t="s">
        <v>1100</v>
      </c>
      <c r="I132" s="381" t="s">
        <v>880</v>
      </c>
      <c r="J132" s="382">
        <v>5</v>
      </c>
      <c r="K132" s="383">
        <v>1.1000000000000001</v>
      </c>
      <c r="L132" s="384" t="e">
        <f>+[3]!Tabla1[[#This Row],[Precio Unitario]]*[3]!Tabla1[[#This Row],[Cantidad de Insumos]]</f>
        <v>#REF!</v>
      </c>
      <c r="M132" s="385"/>
      <c r="N132" s="381"/>
    </row>
    <row r="133" spans="2:14" ht="12.75" x14ac:dyDescent="0.2">
      <c r="B133" s="230" t="e">
        <f>IF(Tabla1[[#This Row],[Código_Actividad]]="","",CONCATENATE(Tabla1[[#This Row],[POA]],".",Tabla1[[#This Row],[SRS]],".",Tabla1[[#This Row],[AREA]],".",Tabla1[[#This Row],[TIPO]]))</f>
        <v>#REF!</v>
      </c>
      <c r="C133" s="230" t="e">
        <f>IF(Tabla1[[#This Row],[Código_Actividad]]="","",'[2]Formulario PPGR1'!#REF!)</f>
        <v>#REF!</v>
      </c>
      <c r="D133" s="230" t="e">
        <f>IF(Tabla1[[#This Row],[Código_Actividad]]="","",'[2]Formulario PPGR1'!#REF!)</f>
        <v>#REF!</v>
      </c>
      <c r="E133" s="230" t="e">
        <f>IF(Tabla1[[#This Row],[Código_Actividad]]="","",'[2]Formulario PPGR1'!#REF!)</f>
        <v>#REF!</v>
      </c>
      <c r="F133" s="230" t="e">
        <f>IF(Tabla1[[#This Row],[Código_Actividad]]="","",'[2]Formulario PPGR1'!#REF!)</f>
        <v>#REF!</v>
      </c>
      <c r="G133" s="386" t="s">
        <v>1085</v>
      </c>
      <c r="H133" s="381" t="s">
        <v>1102</v>
      </c>
      <c r="I133" s="381" t="s">
        <v>880</v>
      </c>
      <c r="J133" s="382">
        <v>2</v>
      </c>
      <c r="K133" s="383">
        <v>15</v>
      </c>
      <c r="L133" s="384" t="e">
        <f>+[3]!Tabla1[[#This Row],[Precio Unitario]]*[3]!Tabla1[[#This Row],[Cantidad de Insumos]]</f>
        <v>#REF!</v>
      </c>
      <c r="M133" s="385"/>
      <c r="N133" s="381"/>
    </row>
    <row r="134" spans="2:14" ht="12.75" x14ac:dyDescent="0.2">
      <c r="B134" s="230" t="e">
        <f>IF(Tabla1[[#This Row],[Código_Actividad]]="","",CONCATENATE(Tabla1[[#This Row],[POA]],".",Tabla1[[#This Row],[SRS]],".",Tabla1[[#This Row],[AREA]],".",Tabla1[[#This Row],[TIPO]]))</f>
        <v>#REF!</v>
      </c>
      <c r="C134" s="230" t="e">
        <f>IF(Tabla1[[#This Row],[Código_Actividad]]="","",'[2]Formulario PPGR1'!#REF!)</f>
        <v>#REF!</v>
      </c>
      <c r="D134" s="230" t="e">
        <f>IF(Tabla1[[#This Row],[Código_Actividad]]="","",'[2]Formulario PPGR1'!#REF!)</f>
        <v>#REF!</v>
      </c>
      <c r="E134" s="230" t="e">
        <f>IF(Tabla1[[#This Row],[Código_Actividad]]="","",'[2]Formulario PPGR1'!#REF!)</f>
        <v>#REF!</v>
      </c>
      <c r="F134" s="230" t="e">
        <f>IF(Tabla1[[#This Row],[Código_Actividad]]="","",'[2]Formulario PPGR1'!#REF!)</f>
        <v>#REF!</v>
      </c>
      <c r="G134" s="386" t="s">
        <v>1085</v>
      </c>
      <c r="H134" s="381" t="s">
        <v>1106</v>
      </c>
      <c r="I134" s="381" t="s">
        <v>880</v>
      </c>
      <c r="J134" s="382">
        <v>1</v>
      </c>
      <c r="K134" s="383">
        <v>1500</v>
      </c>
      <c r="L134" s="384" t="e">
        <f>+[3]!Tabla1[[#This Row],[Precio Unitario]]*[3]!Tabla1[[#This Row],[Cantidad de Insumos]]</f>
        <v>#REF!</v>
      </c>
      <c r="M134" s="385"/>
      <c r="N134" s="381"/>
    </row>
    <row r="135" spans="2:14" ht="12.75" x14ac:dyDescent="0.2">
      <c r="B135" s="230" t="e">
        <f>IF(Tabla1[[#This Row],[Código_Actividad]]="","",CONCATENATE(Tabla1[[#This Row],[POA]],".",Tabla1[[#This Row],[SRS]],".",Tabla1[[#This Row],[AREA]],".",Tabla1[[#This Row],[TIPO]]))</f>
        <v>#REF!</v>
      </c>
      <c r="C135" s="230" t="e">
        <f>IF(Tabla1[[#This Row],[Código_Actividad]]="","",'[2]Formulario PPGR1'!#REF!)</f>
        <v>#REF!</v>
      </c>
      <c r="D135" s="230" t="e">
        <f>IF(Tabla1[[#This Row],[Código_Actividad]]="","",'[2]Formulario PPGR1'!#REF!)</f>
        <v>#REF!</v>
      </c>
      <c r="E135" s="230" t="e">
        <f>IF(Tabla1[[#This Row],[Código_Actividad]]="","",'[2]Formulario PPGR1'!#REF!)</f>
        <v>#REF!</v>
      </c>
      <c r="F135" s="230" t="e">
        <f>IF(Tabla1[[#This Row],[Código_Actividad]]="","",'[2]Formulario PPGR1'!#REF!)</f>
        <v>#REF!</v>
      </c>
      <c r="G135" s="386" t="s">
        <v>1086</v>
      </c>
      <c r="H135" s="381" t="s">
        <v>1100</v>
      </c>
      <c r="I135" s="381" t="s">
        <v>880</v>
      </c>
      <c r="J135" s="382">
        <v>5</v>
      </c>
      <c r="K135" s="383">
        <v>1.1000000000000001</v>
      </c>
      <c r="L135" s="384" t="e">
        <f>+[3]!Tabla1[[#This Row],[Precio Unitario]]*[3]!Tabla1[[#This Row],[Cantidad de Insumos]]</f>
        <v>#REF!</v>
      </c>
      <c r="M135" s="385"/>
      <c r="N135" s="381"/>
    </row>
    <row r="136" spans="2:14" ht="12.75" x14ac:dyDescent="0.2">
      <c r="B136" s="230" t="e">
        <f>IF(Tabla1[[#This Row],[Código_Actividad]]="","",CONCATENATE(Tabla1[[#This Row],[POA]],".",Tabla1[[#This Row],[SRS]],".",Tabla1[[#This Row],[AREA]],".",Tabla1[[#This Row],[TIPO]]))</f>
        <v>#REF!</v>
      </c>
      <c r="C136" s="230" t="e">
        <f>IF(Tabla1[[#This Row],[Código_Actividad]]="","",'[2]Formulario PPGR1'!#REF!)</f>
        <v>#REF!</v>
      </c>
      <c r="D136" s="230" t="e">
        <f>IF(Tabla1[[#This Row],[Código_Actividad]]="","",'[2]Formulario PPGR1'!#REF!)</f>
        <v>#REF!</v>
      </c>
      <c r="E136" s="230" t="e">
        <f>IF(Tabla1[[#This Row],[Código_Actividad]]="","",'[2]Formulario PPGR1'!#REF!)</f>
        <v>#REF!</v>
      </c>
      <c r="F136" s="230" t="e">
        <f>IF(Tabla1[[#This Row],[Código_Actividad]]="","",'[2]Formulario PPGR1'!#REF!)</f>
        <v>#REF!</v>
      </c>
      <c r="G136" s="386" t="s">
        <v>1086</v>
      </c>
      <c r="H136" s="381" t="s">
        <v>1102</v>
      </c>
      <c r="I136" s="381" t="s">
        <v>880</v>
      </c>
      <c r="J136" s="382">
        <v>1</v>
      </c>
      <c r="K136" s="383">
        <v>15</v>
      </c>
      <c r="L136" s="384" t="e">
        <f>+[3]!Tabla1[[#This Row],[Precio Unitario]]*[3]!Tabla1[[#This Row],[Cantidad de Insumos]]</f>
        <v>#REF!</v>
      </c>
      <c r="M136" s="385"/>
      <c r="N136" s="381"/>
    </row>
    <row r="137" spans="2:14" ht="12.75" x14ac:dyDescent="0.2">
      <c r="B137" s="230" t="e">
        <f>IF(Tabla1[[#This Row],[Código_Actividad]]="","",CONCATENATE(Tabla1[[#This Row],[POA]],".",Tabla1[[#This Row],[SRS]],".",Tabla1[[#This Row],[AREA]],".",Tabla1[[#This Row],[TIPO]]))</f>
        <v>#REF!</v>
      </c>
      <c r="C137" s="230" t="e">
        <f>IF(Tabla1[[#This Row],[Código_Actividad]]="","",'[2]Formulario PPGR1'!#REF!)</f>
        <v>#REF!</v>
      </c>
      <c r="D137" s="230" t="e">
        <f>IF(Tabla1[[#This Row],[Código_Actividad]]="","",'[2]Formulario PPGR1'!#REF!)</f>
        <v>#REF!</v>
      </c>
      <c r="E137" s="230" t="e">
        <f>IF(Tabla1[[#This Row],[Código_Actividad]]="","",'[2]Formulario PPGR1'!#REF!)</f>
        <v>#REF!</v>
      </c>
      <c r="F137" s="230" t="e">
        <f>IF(Tabla1[[#This Row],[Código_Actividad]]="","",'[2]Formulario PPGR1'!#REF!)</f>
        <v>#REF!</v>
      </c>
      <c r="G137" s="380" t="s">
        <v>1087</v>
      </c>
      <c r="H137" s="381" t="s">
        <v>1100</v>
      </c>
      <c r="I137" s="381" t="s">
        <v>880</v>
      </c>
      <c r="J137" s="382">
        <v>25</v>
      </c>
      <c r="K137" s="383">
        <v>1.1000000000000001</v>
      </c>
      <c r="L137" s="384" t="e">
        <f>+[3]!Tabla1[[#This Row],[Precio Unitario]]*[3]!Tabla1[[#This Row],[Cantidad de Insumos]]</f>
        <v>#REF!</v>
      </c>
      <c r="M137" s="385"/>
      <c r="N137" s="381"/>
    </row>
    <row r="138" spans="2:14" ht="12.75" x14ac:dyDescent="0.2">
      <c r="B138" s="230" t="e">
        <f>IF(Tabla1[[#This Row],[Código_Actividad]]="","",CONCATENATE(Tabla1[[#This Row],[POA]],".",Tabla1[[#This Row],[SRS]],".",Tabla1[[#This Row],[AREA]],".",Tabla1[[#This Row],[TIPO]]))</f>
        <v>#REF!</v>
      </c>
      <c r="C138" s="230" t="e">
        <f>IF(Tabla1[[#This Row],[Código_Actividad]]="","",'[2]Formulario PPGR1'!#REF!)</f>
        <v>#REF!</v>
      </c>
      <c r="D138" s="230" t="e">
        <f>IF(Tabla1[[#This Row],[Código_Actividad]]="","",'[2]Formulario PPGR1'!#REF!)</f>
        <v>#REF!</v>
      </c>
      <c r="E138" s="230" t="e">
        <f>IF(Tabla1[[#This Row],[Código_Actividad]]="","",'[2]Formulario PPGR1'!#REF!)</f>
        <v>#REF!</v>
      </c>
      <c r="F138" s="230" t="e">
        <f>IF(Tabla1[[#This Row],[Código_Actividad]]="","",'[2]Formulario PPGR1'!#REF!)</f>
        <v>#REF!</v>
      </c>
      <c r="G138" s="380" t="s">
        <v>1087</v>
      </c>
      <c r="H138" s="381" t="s">
        <v>1102</v>
      </c>
      <c r="I138" s="381" t="s">
        <v>880</v>
      </c>
      <c r="J138" s="382">
        <v>3</v>
      </c>
      <c r="K138" s="383">
        <v>15</v>
      </c>
      <c r="L138" s="384" t="e">
        <f>+[3]!Tabla1[[#This Row],[Precio Unitario]]*[3]!Tabla1[[#This Row],[Cantidad de Insumos]]</f>
        <v>#REF!</v>
      </c>
      <c r="M138" s="385"/>
      <c r="N138" s="381"/>
    </row>
    <row r="139" spans="2:14" ht="12.75" x14ac:dyDescent="0.2">
      <c r="B139" s="230" t="e">
        <f>IF(Tabla1[[#This Row],[Código_Actividad]]="","",CONCATENATE(Tabla1[[#This Row],[POA]],".",Tabla1[[#This Row],[SRS]],".",Tabla1[[#This Row],[AREA]],".",Tabla1[[#This Row],[TIPO]]))</f>
        <v>#REF!</v>
      </c>
      <c r="C139" s="230" t="e">
        <f>IF(Tabla1[[#This Row],[Código_Actividad]]="","",'[2]Formulario PPGR1'!#REF!)</f>
        <v>#REF!</v>
      </c>
      <c r="D139" s="230" t="e">
        <f>IF(Tabla1[[#This Row],[Código_Actividad]]="","",'[2]Formulario PPGR1'!#REF!)</f>
        <v>#REF!</v>
      </c>
      <c r="E139" s="230" t="e">
        <f>IF(Tabla1[[#This Row],[Código_Actividad]]="","",'[2]Formulario PPGR1'!#REF!)</f>
        <v>#REF!</v>
      </c>
      <c r="F139" s="230" t="e">
        <f>IF(Tabla1[[#This Row],[Código_Actividad]]="","",'[2]Formulario PPGR1'!#REF!)</f>
        <v>#REF!</v>
      </c>
      <c r="G139" s="380" t="s">
        <v>1139</v>
      </c>
      <c r="H139" s="381" t="s">
        <v>1100</v>
      </c>
      <c r="I139" s="381" t="s">
        <v>880</v>
      </c>
      <c r="J139" s="382">
        <v>30</v>
      </c>
      <c r="K139" s="383">
        <v>1.1000000000000001</v>
      </c>
      <c r="L139" s="384" t="e">
        <f>+[3]!Tabla1[[#This Row],[Precio Unitario]]*[3]!Tabla1[[#This Row],[Cantidad de Insumos]]</f>
        <v>#REF!</v>
      </c>
      <c r="M139" s="385"/>
      <c r="N139" s="381"/>
    </row>
    <row r="140" spans="2:14" ht="12.75" x14ac:dyDescent="0.2">
      <c r="B140" s="230" t="e">
        <f>IF(Tabla1[[#This Row],[Código_Actividad]]="","",CONCATENATE(Tabla1[[#This Row],[POA]],".",Tabla1[[#This Row],[SRS]],".",Tabla1[[#This Row],[AREA]],".",Tabla1[[#This Row],[TIPO]]))</f>
        <v>#REF!</v>
      </c>
      <c r="C140" s="230" t="e">
        <f>IF(Tabla1[[#This Row],[Código_Actividad]]="","",'[2]Formulario PPGR1'!#REF!)</f>
        <v>#REF!</v>
      </c>
      <c r="D140" s="230" t="e">
        <f>IF(Tabla1[[#This Row],[Código_Actividad]]="","",'[2]Formulario PPGR1'!#REF!)</f>
        <v>#REF!</v>
      </c>
      <c r="E140" s="230" t="e">
        <f>IF(Tabla1[[#This Row],[Código_Actividad]]="","",'[2]Formulario PPGR1'!#REF!)</f>
        <v>#REF!</v>
      </c>
      <c r="F140" s="230" t="e">
        <f>IF(Tabla1[[#This Row],[Código_Actividad]]="","",'[2]Formulario PPGR1'!#REF!)</f>
        <v>#REF!</v>
      </c>
      <c r="G140" s="380" t="s">
        <v>1139</v>
      </c>
      <c r="H140" s="381" t="s">
        <v>1102</v>
      </c>
      <c r="I140" s="381" t="s">
        <v>880</v>
      </c>
      <c r="J140" s="382">
        <v>3</v>
      </c>
      <c r="K140" s="383">
        <v>15</v>
      </c>
      <c r="L140" s="384" t="e">
        <f>+[3]!Tabla1[[#This Row],[Precio Unitario]]*[3]!Tabla1[[#This Row],[Cantidad de Insumos]]</f>
        <v>#REF!</v>
      </c>
      <c r="M140" s="385"/>
      <c r="N140" s="381"/>
    </row>
    <row r="141" spans="2:14" ht="12.75" x14ac:dyDescent="0.2">
      <c r="B141" s="230" t="e">
        <f>IF(Tabla1[[#This Row],[Código_Actividad]]="","",CONCATENATE(Tabla1[[#This Row],[POA]],".",Tabla1[[#This Row],[SRS]],".",Tabla1[[#This Row],[AREA]],".",Tabla1[[#This Row],[TIPO]]))</f>
        <v>#REF!</v>
      </c>
      <c r="C141" s="230" t="e">
        <f>IF(Tabla1[[#This Row],[Código_Actividad]]="","",'[2]Formulario PPGR1'!#REF!)</f>
        <v>#REF!</v>
      </c>
      <c r="D141" s="230" t="e">
        <f>IF(Tabla1[[#This Row],[Código_Actividad]]="","",'[2]Formulario PPGR1'!#REF!)</f>
        <v>#REF!</v>
      </c>
      <c r="E141" s="230" t="e">
        <f>IF(Tabla1[[#This Row],[Código_Actividad]]="","",'[2]Formulario PPGR1'!#REF!)</f>
        <v>#REF!</v>
      </c>
      <c r="F141" s="230" t="e">
        <f>IF(Tabla1[[#This Row],[Código_Actividad]]="","",'[2]Formulario PPGR1'!#REF!)</f>
        <v>#REF!</v>
      </c>
      <c r="G141" s="380" t="s">
        <v>1140</v>
      </c>
      <c r="H141" s="381" t="s">
        <v>1100</v>
      </c>
      <c r="I141" s="381" t="s">
        <v>880</v>
      </c>
      <c r="J141" s="382">
        <v>5</v>
      </c>
      <c r="K141" s="383">
        <v>1.1000000000000001</v>
      </c>
      <c r="L141" s="384" t="e">
        <f>+[3]!Tabla1[[#This Row],[Precio Unitario]]*[3]!Tabla1[[#This Row],[Cantidad de Insumos]]</f>
        <v>#REF!</v>
      </c>
      <c r="M141" s="385"/>
      <c r="N141" s="381"/>
    </row>
    <row r="142" spans="2:14" ht="12.75" x14ac:dyDescent="0.2">
      <c r="B142" s="230" t="e">
        <f>IF(Tabla1[[#This Row],[Código_Actividad]]="","",CONCATENATE(Tabla1[[#This Row],[POA]],".",Tabla1[[#This Row],[SRS]],".",Tabla1[[#This Row],[AREA]],".",Tabla1[[#This Row],[TIPO]]))</f>
        <v>#REF!</v>
      </c>
      <c r="C142" s="230" t="e">
        <f>IF(Tabla1[[#This Row],[Código_Actividad]]="","",'[2]Formulario PPGR1'!#REF!)</f>
        <v>#REF!</v>
      </c>
      <c r="D142" s="230" t="e">
        <f>IF(Tabla1[[#This Row],[Código_Actividad]]="","",'[2]Formulario PPGR1'!#REF!)</f>
        <v>#REF!</v>
      </c>
      <c r="E142" s="230" t="e">
        <f>IF(Tabla1[[#This Row],[Código_Actividad]]="","",'[2]Formulario PPGR1'!#REF!)</f>
        <v>#REF!</v>
      </c>
      <c r="F142" s="230" t="e">
        <f>IF(Tabla1[[#This Row],[Código_Actividad]]="","",'[2]Formulario PPGR1'!#REF!)</f>
        <v>#REF!</v>
      </c>
      <c r="G142" s="380" t="s">
        <v>1140</v>
      </c>
      <c r="H142" s="381" t="s">
        <v>1102</v>
      </c>
      <c r="I142" s="381" t="s">
        <v>880</v>
      </c>
      <c r="J142" s="382">
        <v>2</v>
      </c>
      <c r="K142" s="383">
        <v>15</v>
      </c>
      <c r="L142" s="384" t="e">
        <f>+[3]!Tabla1[[#This Row],[Precio Unitario]]*[3]!Tabla1[[#This Row],[Cantidad de Insumos]]</f>
        <v>#REF!</v>
      </c>
      <c r="M142" s="385"/>
      <c r="N142" s="381"/>
    </row>
    <row r="143" spans="2:14" ht="12.75" x14ac:dyDescent="0.2">
      <c r="B143" s="230" t="e">
        <f>IF(Tabla1[[#This Row],[Código_Actividad]]="","",CONCATENATE(Tabla1[[#This Row],[POA]],".",Tabla1[[#This Row],[SRS]],".",Tabla1[[#This Row],[AREA]],".",Tabla1[[#This Row],[TIPO]]))</f>
        <v>#REF!</v>
      </c>
      <c r="C143" s="230" t="e">
        <f>IF(Tabla1[[#This Row],[Código_Actividad]]="","",'[2]Formulario PPGR1'!#REF!)</f>
        <v>#REF!</v>
      </c>
      <c r="D143" s="230" t="e">
        <f>IF(Tabla1[[#This Row],[Código_Actividad]]="","",'[2]Formulario PPGR1'!#REF!)</f>
        <v>#REF!</v>
      </c>
      <c r="E143" s="230" t="e">
        <f>IF(Tabla1[[#This Row],[Código_Actividad]]="","",'[2]Formulario PPGR1'!#REF!)</f>
        <v>#REF!</v>
      </c>
      <c r="F143" s="230" t="e">
        <f>IF(Tabla1[[#This Row],[Código_Actividad]]="","",'[2]Formulario PPGR1'!#REF!)</f>
        <v>#REF!</v>
      </c>
      <c r="G143" s="386" t="s">
        <v>1141</v>
      </c>
      <c r="H143" s="381" t="s">
        <v>1100</v>
      </c>
      <c r="I143" s="381" t="s">
        <v>880</v>
      </c>
      <c r="J143" s="382">
        <v>5</v>
      </c>
      <c r="K143" s="383">
        <v>1.1000000000000001</v>
      </c>
      <c r="L143" s="384" t="e">
        <f>+[3]!Tabla1[[#This Row],[Precio Unitario]]*[3]!Tabla1[[#This Row],[Cantidad de Insumos]]</f>
        <v>#REF!</v>
      </c>
      <c r="M143" s="385"/>
      <c r="N143" s="381"/>
    </row>
    <row r="144" spans="2:14" ht="12.75" x14ac:dyDescent="0.2">
      <c r="B144" s="230" t="e">
        <f>IF(Tabla1[[#This Row],[Código_Actividad]]="","",CONCATENATE(Tabla1[[#This Row],[POA]],".",Tabla1[[#This Row],[SRS]],".",Tabla1[[#This Row],[AREA]],".",Tabla1[[#This Row],[TIPO]]))</f>
        <v>#REF!</v>
      </c>
      <c r="C144" s="230" t="e">
        <f>IF(Tabla1[[#This Row],[Código_Actividad]]="","",'[2]Formulario PPGR1'!#REF!)</f>
        <v>#REF!</v>
      </c>
      <c r="D144" s="230" t="e">
        <f>IF(Tabla1[[#This Row],[Código_Actividad]]="","",'[2]Formulario PPGR1'!#REF!)</f>
        <v>#REF!</v>
      </c>
      <c r="E144" s="230" t="e">
        <f>IF(Tabla1[[#This Row],[Código_Actividad]]="","",'[2]Formulario PPGR1'!#REF!)</f>
        <v>#REF!</v>
      </c>
      <c r="F144" s="230" t="e">
        <f>IF(Tabla1[[#This Row],[Código_Actividad]]="","",'[2]Formulario PPGR1'!#REF!)</f>
        <v>#REF!</v>
      </c>
      <c r="G144" s="386" t="s">
        <v>1141</v>
      </c>
      <c r="H144" s="381" t="s">
        <v>1102</v>
      </c>
      <c r="I144" s="381" t="s">
        <v>880</v>
      </c>
      <c r="J144" s="382">
        <v>2</v>
      </c>
      <c r="K144" s="383">
        <v>15</v>
      </c>
      <c r="L144" s="384" t="e">
        <f>+[3]!Tabla1[[#This Row],[Precio Unitario]]*[3]!Tabla1[[#This Row],[Cantidad de Insumos]]</f>
        <v>#REF!</v>
      </c>
      <c r="M144" s="385"/>
      <c r="N144" s="381"/>
    </row>
    <row r="145" spans="2:14" ht="12.75" x14ac:dyDescent="0.2">
      <c r="B145" s="230" t="e">
        <f>IF(Tabla1[[#This Row],[Código_Actividad]]="","",CONCATENATE(Tabla1[[#This Row],[POA]],".",Tabla1[[#This Row],[SRS]],".",Tabla1[[#This Row],[AREA]],".",Tabla1[[#This Row],[TIPO]]))</f>
        <v>#REF!</v>
      </c>
      <c r="C145" s="230" t="e">
        <f>IF(Tabla1[[#This Row],[Código_Actividad]]="","",'[2]Formulario PPGR1'!#REF!)</f>
        <v>#REF!</v>
      </c>
      <c r="D145" s="230" t="e">
        <f>IF(Tabla1[[#This Row],[Código_Actividad]]="","",'[2]Formulario PPGR1'!#REF!)</f>
        <v>#REF!</v>
      </c>
      <c r="E145" s="230" t="e">
        <f>IF(Tabla1[[#This Row],[Código_Actividad]]="","",'[2]Formulario PPGR1'!#REF!)</f>
        <v>#REF!</v>
      </c>
      <c r="F145" s="230" t="e">
        <f>IF(Tabla1[[#This Row],[Código_Actividad]]="","",'[2]Formulario PPGR1'!#REF!)</f>
        <v>#REF!</v>
      </c>
      <c r="G145" s="380" t="s">
        <v>1142</v>
      </c>
      <c r="H145" s="381" t="s">
        <v>1100</v>
      </c>
      <c r="I145" s="381" t="s">
        <v>880</v>
      </c>
      <c r="J145" s="382">
        <v>5</v>
      </c>
      <c r="K145" s="383">
        <v>1.1000000000000001</v>
      </c>
      <c r="L145" s="384" t="e">
        <f>+[3]!Tabla1[[#This Row],[Precio Unitario]]*[3]!Tabla1[[#This Row],[Cantidad de Insumos]]</f>
        <v>#REF!</v>
      </c>
      <c r="M145" s="385"/>
      <c r="N145" s="381"/>
    </row>
    <row r="146" spans="2:14" ht="12.75" x14ac:dyDescent="0.2">
      <c r="B146" s="230" t="e">
        <f>IF(Tabla1[[#This Row],[Código_Actividad]]="","",CONCATENATE(Tabla1[[#This Row],[POA]],".",Tabla1[[#This Row],[SRS]],".",Tabla1[[#This Row],[AREA]],".",Tabla1[[#This Row],[TIPO]]))</f>
        <v>#REF!</v>
      </c>
      <c r="C146" s="230" t="e">
        <f>IF(Tabla1[[#This Row],[Código_Actividad]]="","",'[2]Formulario PPGR1'!#REF!)</f>
        <v>#REF!</v>
      </c>
      <c r="D146" s="230" t="e">
        <f>IF(Tabla1[[#This Row],[Código_Actividad]]="","",'[2]Formulario PPGR1'!#REF!)</f>
        <v>#REF!</v>
      </c>
      <c r="E146" s="230" t="e">
        <f>IF(Tabla1[[#This Row],[Código_Actividad]]="","",'[2]Formulario PPGR1'!#REF!)</f>
        <v>#REF!</v>
      </c>
      <c r="F146" s="230" t="e">
        <f>IF(Tabla1[[#This Row],[Código_Actividad]]="","",'[2]Formulario PPGR1'!#REF!)</f>
        <v>#REF!</v>
      </c>
      <c r="G146" s="380" t="s">
        <v>1142</v>
      </c>
      <c r="H146" s="381" t="s">
        <v>1102</v>
      </c>
      <c r="I146" s="381" t="s">
        <v>880</v>
      </c>
      <c r="J146" s="382">
        <v>2</v>
      </c>
      <c r="K146" s="383">
        <v>15</v>
      </c>
      <c r="L146" s="384" t="e">
        <f>+[3]!Tabla1[[#This Row],[Precio Unitario]]*[3]!Tabla1[[#This Row],[Cantidad de Insumos]]</f>
        <v>#REF!</v>
      </c>
      <c r="M146" s="385"/>
      <c r="N146" s="381"/>
    </row>
    <row r="147" spans="2:14" ht="12.75" x14ac:dyDescent="0.2">
      <c r="B147" s="230" t="e">
        <f>IF(Tabla1[[#This Row],[Código_Actividad]]="","",CONCATENATE(Tabla1[[#This Row],[POA]],".",Tabla1[[#This Row],[SRS]],".",Tabla1[[#This Row],[AREA]],".",Tabla1[[#This Row],[TIPO]]))</f>
        <v>#REF!</v>
      </c>
      <c r="C147" s="230" t="e">
        <f>IF(Tabla1[[#This Row],[Código_Actividad]]="","",'[2]Formulario PPGR1'!#REF!)</f>
        <v>#REF!</v>
      </c>
      <c r="D147" s="230" t="e">
        <f>IF(Tabla1[[#This Row],[Código_Actividad]]="","",'[2]Formulario PPGR1'!#REF!)</f>
        <v>#REF!</v>
      </c>
      <c r="E147" s="230" t="e">
        <f>IF(Tabla1[[#This Row],[Código_Actividad]]="","",'[2]Formulario PPGR1'!#REF!)</f>
        <v>#REF!</v>
      </c>
      <c r="F147" s="230" t="e">
        <f>IF(Tabla1[[#This Row],[Código_Actividad]]="","",'[2]Formulario PPGR1'!#REF!)</f>
        <v>#REF!</v>
      </c>
      <c r="G147" s="386" t="s">
        <v>1143</v>
      </c>
      <c r="H147" s="381" t="s">
        <v>1100</v>
      </c>
      <c r="I147" s="381" t="s">
        <v>880</v>
      </c>
      <c r="J147" s="382">
        <v>5</v>
      </c>
      <c r="K147" s="383">
        <v>1.1000000000000001</v>
      </c>
      <c r="L147" s="384" t="e">
        <f>+[3]!Tabla1[[#This Row],[Precio Unitario]]*[3]!Tabla1[[#This Row],[Cantidad de Insumos]]</f>
        <v>#REF!</v>
      </c>
      <c r="M147" s="385"/>
      <c r="N147" s="381"/>
    </row>
    <row r="148" spans="2:14" ht="12.75" x14ac:dyDescent="0.2">
      <c r="B148" s="230" t="e">
        <f>IF(Tabla1[[#This Row],[Código_Actividad]]="","",CONCATENATE(Tabla1[[#This Row],[POA]],".",Tabla1[[#This Row],[SRS]],".",Tabla1[[#This Row],[AREA]],".",Tabla1[[#This Row],[TIPO]]))</f>
        <v>#REF!</v>
      </c>
      <c r="C148" s="230" t="e">
        <f>IF(Tabla1[[#This Row],[Código_Actividad]]="","",'[2]Formulario PPGR1'!#REF!)</f>
        <v>#REF!</v>
      </c>
      <c r="D148" s="230" t="e">
        <f>IF(Tabla1[[#This Row],[Código_Actividad]]="","",'[2]Formulario PPGR1'!#REF!)</f>
        <v>#REF!</v>
      </c>
      <c r="E148" s="230" t="e">
        <f>IF(Tabla1[[#This Row],[Código_Actividad]]="","",'[2]Formulario PPGR1'!#REF!)</f>
        <v>#REF!</v>
      </c>
      <c r="F148" s="230" t="e">
        <f>IF(Tabla1[[#This Row],[Código_Actividad]]="","",'[2]Formulario PPGR1'!#REF!)</f>
        <v>#REF!</v>
      </c>
      <c r="G148" s="386" t="s">
        <v>1143</v>
      </c>
      <c r="H148" s="381" t="s">
        <v>1102</v>
      </c>
      <c r="I148" s="381" t="s">
        <v>880</v>
      </c>
      <c r="J148" s="382">
        <v>2</v>
      </c>
      <c r="K148" s="383">
        <v>15</v>
      </c>
      <c r="L148" s="384" t="e">
        <f>+[3]!Tabla1[[#This Row],[Precio Unitario]]*[3]!Tabla1[[#This Row],[Cantidad de Insumos]]</f>
        <v>#REF!</v>
      </c>
      <c r="M148" s="385"/>
      <c r="N148" s="381"/>
    </row>
    <row r="149" spans="2:14" ht="12.75" x14ac:dyDescent="0.2">
      <c r="B149" s="230" t="e">
        <f>IF(Tabla1[[#This Row],[Código_Actividad]]="","",CONCATENATE(Tabla1[[#This Row],[POA]],".",Tabla1[[#This Row],[SRS]],".",Tabla1[[#This Row],[AREA]],".",Tabla1[[#This Row],[TIPO]]))</f>
        <v>#REF!</v>
      </c>
      <c r="C149" s="230" t="e">
        <f>IF(Tabla1[[#This Row],[Código_Actividad]]="","",'[2]Formulario PPGR1'!#REF!)</f>
        <v>#REF!</v>
      </c>
      <c r="D149" s="230" t="e">
        <f>IF(Tabla1[[#This Row],[Código_Actividad]]="","",'[2]Formulario PPGR1'!#REF!)</f>
        <v>#REF!</v>
      </c>
      <c r="E149" s="230" t="e">
        <f>IF(Tabla1[[#This Row],[Código_Actividad]]="","",'[2]Formulario PPGR1'!#REF!)</f>
        <v>#REF!</v>
      </c>
      <c r="F149" s="230" t="e">
        <f>IF(Tabla1[[#This Row],[Código_Actividad]]="","",'[2]Formulario PPGR1'!#REF!)</f>
        <v>#REF!</v>
      </c>
      <c r="G149" s="386" t="s">
        <v>1143</v>
      </c>
      <c r="H149" s="381" t="s">
        <v>1106</v>
      </c>
      <c r="I149" s="381" t="s">
        <v>880</v>
      </c>
      <c r="J149" s="382">
        <v>1</v>
      </c>
      <c r="K149" s="383">
        <v>1500</v>
      </c>
      <c r="L149" s="384" t="e">
        <f>+[3]!Tabla1[[#This Row],[Precio Unitario]]*[3]!Tabla1[[#This Row],[Cantidad de Insumos]]</f>
        <v>#REF!</v>
      </c>
      <c r="M149" s="385"/>
      <c r="N149" s="381"/>
    </row>
    <row r="150" spans="2:14" ht="12.75" x14ac:dyDescent="0.2">
      <c r="B150" s="230" t="e">
        <f>IF(Tabla1[[#This Row],[Código_Actividad]]="","",CONCATENATE(Tabla1[[#This Row],[POA]],".",Tabla1[[#This Row],[SRS]],".",Tabla1[[#This Row],[AREA]],".",Tabla1[[#This Row],[TIPO]]))</f>
        <v>#REF!</v>
      </c>
      <c r="C150" s="230" t="e">
        <f>IF(Tabla1[[#This Row],[Código_Actividad]]="","",'[2]Formulario PPGR1'!#REF!)</f>
        <v>#REF!</v>
      </c>
      <c r="D150" s="230" t="e">
        <f>IF(Tabla1[[#This Row],[Código_Actividad]]="","",'[2]Formulario PPGR1'!#REF!)</f>
        <v>#REF!</v>
      </c>
      <c r="E150" s="230" t="e">
        <f>IF(Tabla1[[#This Row],[Código_Actividad]]="","",'[2]Formulario PPGR1'!#REF!)</f>
        <v>#REF!</v>
      </c>
      <c r="F150" s="230" t="e">
        <f>IF(Tabla1[[#This Row],[Código_Actividad]]="","",'[2]Formulario PPGR1'!#REF!)</f>
        <v>#REF!</v>
      </c>
      <c r="G150" s="380" t="s">
        <v>1144</v>
      </c>
      <c r="H150" s="381" t="s">
        <v>1100</v>
      </c>
      <c r="I150" s="381" t="s">
        <v>880</v>
      </c>
      <c r="J150" s="382">
        <v>15</v>
      </c>
      <c r="K150" s="383">
        <v>1.1000000000000001</v>
      </c>
      <c r="L150" s="384" t="e">
        <f>+[3]!Tabla1[[#This Row],[Precio Unitario]]*[3]!Tabla1[[#This Row],[Cantidad de Insumos]]</f>
        <v>#REF!</v>
      </c>
      <c r="M150" s="385"/>
      <c r="N150" s="381"/>
    </row>
    <row r="151" spans="2:14" ht="12.75" x14ac:dyDescent="0.2">
      <c r="B151" s="230" t="e">
        <f>IF(Tabla1[[#This Row],[Código_Actividad]]="","",CONCATENATE(Tabla1[[#This Row],[POA]],".",Tabla1[[#This Row],[SRS]],".",Tabla1[[#This Row],[AREA]],".",Tabla1[[#This Row],[TIPO]]))</f>
        <v>#REF!</v>
      </c>
      <c r="C151" s="230" t="e">
        <f>IF(Tabla1[[#This Row],[Código_Actividad]]="","",'[2]Formulario PPGR1'!#REF!)</f>
        <v>#REF!</v>
      </c>
      <c r="D151" s="230" t="e">
        <f>IF(Tabla1[[#This Row],[Código_Actividad]]="","",'[2]Formulario PPGR1'!#REF!)</f>
        <v>#REF!</v>
      </c>
      <c r="E151" s="230" t="e">
        <f>IF(Tabla1[[#This Row],[Código_Actividad]]="","",'[2]Formulario PPGR1'!#REF!)</f>
        <v>#REF!</v>
      </c>
      <c r="F151" s="230" t="e">
        <f>IF(Tabla1[[#This Row],[Código_Actividad]]="","",'[2]Formulario PPGR1'!#REF!)</f>
        <v>#REF!</v>
      </c>
      <c r="G151" s="380" t="s">
        <v>1144</v>
      </c>
      <c r="H151" s="381" t="s">
        <v>1102</v>
      </c>
      <c r="I151" s="381" t="s">
        <v>880</v>
      </c>
      <c r="J151" s="382">
        <v>3</v>
      </c>
      <c r="K151" s="383">
        <v>15</v>
      </c>
      <c r="L151" s="384" t="e">
        <f>+[3]!Tabla1[[#This Row],[Precio Unitario]]*[3]!Tabla1[[#This Row],[Cantidad de Insumos]]</f>
        <v>#REF!</v>
      </c>
      <c r="M151" s="385"/>
      <c r="N151" s="381"/>
    </row>
    <row r="152" spans="2:14" ht="12.75" x14ac:dyDescent="0.2">
      <c r="B152" s="230" t="e">
        <f>IF(Tabla1[[#This Row],[Código_Actividad]]="","",CONCATENATE(Tabla1[[#This Row],[POA]],".",Tabla1[[#This Row],[SRS]],".",Tabla1[[#This Row],[AREA]],".",Tabla1[[#This Row],[TIPO]]))</f>
        <v>#REF!</v>
      </c>
      <c r="C152" s="230" t="e">
        <f>IF(Tabla1[[#This Row],[Código_Actividad]]="","",'[2]Formulario PPGR1'!#REF!)</f>
        <v>#REF!</v>
      </c>
      <c r="D152" s="230" t="e">
        <f>IF(Tabla1[[#This Row],[Código_Actividad]]="","",'[2]Formulario PPGR1'!#REF!)</f>
        <v>#REF!</v>
      </c>
      <c r="E152" s="230" t="e">
        <f>IF(Tabla1[[#This Row],[Código_Actividad]]="","",'[2]Formulario PPGR1'!#REF!)</f>
        <v>#REF!</v>
      </c>
      <c r="F152" s="230" t="e">
        <f>IF(Tabla1[[#This Row],[Código_Actividad]]="","",'[2]Formulario PPGR1'!#REF!)</f>
        <v>#REF!</v>
      </c>
      <c r="G152" s="386" t="s">
        <v>1145</v>
      </c>
      <c r="H152" s="381" t="s">
        <v>1100</v>
      </c>
      <c r="I152" s="381" t="s">
        <v>880</v>
      </c>
      <c r="J152" s="382">
        <v>25</v>
      </c>
      <c r="K152" s="383">
        <v>1.1000000000000001</v>
      </c>
      <c r="L152" s="384" t="e">
        <f>+[3]!Tabla1[[#This Row],[Precio Unitario]]*[3]!Tabla1[[#This Row],[Cantidad de Insumos]]</f>
        <v>#REF!</v>
      </c>
      <c r="M152" s="385"/>
      <c r="N152" s="381"/>
    </row>
    <row r="153" spans="2:14" ht="12.75" x14ac:dyDescent="0.2">
      <c r="B153" s="230" t="e">
        <f>IF(Tabla1[[#This Row],[Código_Actividad]]="","",CONCATENATE(Tabla1[[#This Row],[POA]],".",Tabla1[[#This Row],[SRS]],".",Tabla1[[#This Row],[AREA]],".",Tabla1[[#This Row],[TIPO]]))</f>
        <v>#REF!</v>
      </c>
      <c r="C153" s="230" t="e">
        <f>IF(Tabla1[[#This Row],[Código_Actividad]]="","",'[2]Formulario PPGR1'!#REF!)</f>
        <v>#REF!</v>
      </c>
      <c r="D153" s="230" t="e">
        <f>IF(Tabla1[[#This Row],[Código_Actividad]]="","",'[2]Formulario PPGR1'!#REF!)</f>
        <v>#REF!</v>
      </c>
      <c r="E153" s="230" t="e">
        <f>IF(Tabla1[[#This Row],[Código_Actividad]]="","",'[2]Formulario PPGR1'!#REF!)</f>
        <v>#REF!</v>
      </c>
      <c r="F153" s="230" t="e">
        <f>IF(Tabla1[[#This Row],[Código_Actividad]]="","",'[2]Formulario PPGR1'!#REF!)</f>
        <v>#REF!</v>
      </c>
      <c r="G153" s="386" t="s">
        <v>1145</v>
      </c>
      <c r="H153" s="381" t="s">
        <v>1102</v>
      </c>
      <c r="I153" s="381" t="s">
        <v>880</v>
      </c>
      <c r="J153" s="382">
        <v>3</v>
      </c>
      <c r="K153" s="383">
        <v>15</v>
      </c>
      <c r="L153" s="384" t="e">
        <f>+[3]!Tabla1[[#This Row],[Precio Unitario]]*[3]!Tabla1[[#This Row],[Cantidad de Insumos]]</f>
        <v>#REF!</v>
      </c>
      <c r="M153" s="385"/>
      <c r="N153" s="381"/>
    </row>
    <row r="154" spans="2:14" ht="12.75" x14ac:dyDescent="0.2">
      <c r="B154" s="230" t="e">
        <f>IF(Tabla1[[#This Row],[Código_Actividad]]="","",CONCATENATE(Tabla1[[#This Row],[POA]],".",Tabla1[[#This Row],[SRS]],".",Tabla1[[#This Row],[AREA]],".",Tabla1[[#This Row],[TIPO]]))</f>
        <v>#REF!</v>
      </c>
      <c r="C154" s="230" t="e">
        <f>IF(Tabla1[[#This Row],[Código_Actividad]]="","",'[2]Formulario PPGR1'!#REF!)</f>
        <v>#REF!</v>
      </c>
      <c r="D154" s="230" t="e">
        <f>IF(Tabla1[[#This Row],[Código_Actividad]]="","",'[2]Formulario PPGR1'!#REF!)</f>
        <v>#REF!</v>
      </c>
      <c r="E154" s="230" t="e">
        <f>IF(Tabla1[[#This Row],[Código_Actividad]]="","",'[2]Formulario PPGR1'!#REF!)</f>
        <v>#REF!</v>
      </c>
      <c r="F154" s="230" t="e">
        <f>IF(Tabla1[[#This Row],[Código_Actividad]]="","",'[2]Formulario PPGR1'!#REF!)</f>
        <v>#REF!</v>
      </c>
      <c r="G154" s="380" t="s">
        <v>1146</v>
      </c>
      <c r="H154" s="381" t="s">
        <v>1100</v>
      </c>
      <c r="I154" s="381" t="s">
        <v>880</v>
      </c>
      <c r="J154" s="382">
        <v>20</v>
      </c>
      <c r="K154" s="383">
        <v>1.1000000000000001</v>
      </c>
      <c r="L154" s="384" t="e">
        <f>+[3]!Tabla1[[#This Row],[Precio Unitario]]*[3]!Tabla1[[#This Row],[Cantidad de Insumos]]</f>
        <v>#REF!</v>
      </c>
      <c r="M154" s="385"/>
      <c r="N154" s="381"/>
    </row>
    <row r="155" spans="2:14" ht="12.75" x14ac:dyDescent="0.2">
      <c r="B155" s="230" t="e">
        <f>IF(Tabla1[[#This Row],[Código_Actividad]]="","",CONCATENATE(Tabla1[[#This Row],[POA]],".",Tabla1[[#This Row],[SRS]],".",Tabla1[[#This Row],[AREA]],".",Tabla1[[#This Row],[TIPO]]))</f>
        <v>#REF!</v>
      </c>
      <c r="C155" s="230" t="e">
        <f>IF(Tabla1[[#This Row],[Código_Actividad]]="","",'[2]Formulario PPGR1'!#REF!)</f>
        <v>#REF!</v>
      </c>
      <c r="D155" s="230" t="e">
        <f>IF(Tabla1[[#This Row],[Código_Actividad]]="","",'[2]Formulario PPGR1'!#REF!)</f>
        <v>#REF!</v>
      </c>
      <c r="E155" s="230" t="e">
        <f>IF(Tabla1[[#This Row],[Código_Actividad]]="","",'[2]Formulario PPGR1'!#REF!)</f>
        <v>#REF!</v>
      </c>
      <c r="F155" s="230" t="e">
        <f>IF(Tabla1[[#This Row],[Código_Actividad]]="","",'[2]Formulario PPGR1'!#REF!)</f>
        <v>#REF!</v>
      </c>
      <c r="G155" s="380" t="s">
        <v>1146</v>
      </c>
      <c r="H155" s="381" t="s">
        <v>1103</v>
      </c>
      <c r="I155" s="381" t="s">
        <v>1104</v>
      </c>
      <c r="J155" s="382">
        <v>1</v>
      </c>
      <c r="K155" s="383">
        <v>750</v>
      </c>
      <c r="L155" s="384" t="e">
        <f>+[3]!Tabla1[[#This Row],[Precio Unitario]]*[3]!Tabla1[[#This Row],[Cantidad de Insumos]]</f>
        <v>#REF!</v>
      </c>
      <c r="M155" s="385"/>
      <c r="N155" s="381"/>
    </row>
    <row r="156" spans="2:14" ht="12.75" x14ac:dyDescent="0.2">
      <c r="B156" s="230" t="e">
        <f>IF(Tabla1[[#This Row],[Código_Actividad]]="","",CONCATENATE(Tabla1[[#This Row],[POA]],".",Tabla1[[#This Row],[SRS]],".",Tabla1[[#This Row],[AREA]],".",Tabla1[[#This Row],[TIPO]]))</f>
        <v>#REF!</v>
      </c>
      <c r="C156" s="230" t="e">
        <f>IF(Tabla1[[#This Row],[Código_Actividad]]="","",'[2]Formulario PPGR1'!#REF!)</f>
        <v>#REF!</v>
      </c>
      <c r="D156" s="230" t="e">
        <f>IF(Tabla1[[#This Row],[Código_Actividad]]="","",'[2]Formulario PPGR1'!#REF!)</f>
        <v>#REF!</v>
      </c>
      <c r="E156" s="230" t="e">
        <f>IF(Tabla1[[#This Row],[Código_Actividad]]="","",'[2]Formulario PPGR1'!#REF!)</f>
        <v>#REF!</v>
      </c>
      <c r="F156" s="230" t="e">
        <f>IF(Tabla1[[#This Row],[Código_Actividad]]="","",'[2]Formulario PPGR1'!#REF!)</f>
        <v>#REF!</v>
      </c>
      <c r="G156" s="386" t="s">
        <v>1089</v>
      </c>
      <c r="H156" s="381" t="s">
        <v>1100</v>
      </c>
      <c r="I156" s="381" t="s">
        <v>1101</v>
      </c>
      <c r="J156" s="382">
        <v>2</v>
      </c>
      <c r="K156" s="383">
        <v>351.8</v>
      </c>
      <c r="L156" s="384" t="e">
        <f>+[3]!Tabla1[[#This Row],[Precio Unitario]]*[3]!Tabla1[[#This Row],[Cantidad de Insumos]]</f>
        <v>#REF!</v>
      </c>
      <c r="M156" s="385"/>
      <c r="N156" s="381"/>
    </row>
    <row r="157" spans="2:14" ht="12.75" x14ac:dyDescent="0.2">
      <c r="B157" s="230" t="e">
        <f>IF(Tabla1[[#This Row],[Código_Actividad]]="","",CONCATENATE(Tabla1[[#This Row],[POA]],".",Tabla1[[#This Row],[SRS]],".",Tabla1[[#This Row],[AREA]],".",Tabla1[[#This Row],[TIPO]]))</f>
        <v>#REF!</v>
      </c>
      <c r="C157" s="230" t="e">
        <f>IF(Tabla1[[#This Row],[Código_Actividad]]="","",'[2]Formulario PPGR1'!#REF!)</f>
        <v>#REF!</v>
      </c>
      <c r="D157" s="230" t="e">
        <f>IF(Tabla1[[#This Row],[Código_Actividad]]="","",'[2]Formulario PPGR1'!#REF!)</f>
        <v>#REF!</v>
      </c>
      <c r="E157" s="230" t="e">
        <f>IF(Tabla1[[#This Row],[Código_Actividad]]="","",'[2]Formulario PPGR1'!#REF!)</f>
        <v>#REF!</v>
      </c>
      <c r="F157" s="230" t="e">
        <f>IF(Tabla1[[#This Row],[Código_Actividad]]="","",'[2]Formulario PPGR1'!#REF!)</f>
        <v>#REF!</v>
      </c>
      <c r="G157" s="386" t="s">
        <v>1089</v>
      </c>
      <c r="H157" s="381" t="s">
        <v>1102</v>
      </c>
      <c r="I157" s="381" t="s">
        <v>880</v>
      </c>
      <c r="J157" s="382">
        <v>3</v>
      </c>
      <c r="K157" s="383">
        <v>15</v>
      </c>
      <c r="L157" s="384" t="e">
        <f>+[3]!Tabla1[[#This Row],[Precio Unitario]]*[3]!Tabla1[[#This Row],[Cantidad de Insumos]]</f>
        <v>#REF!</v>
      </c>
      <c r="M157" s="385"/>
      <c r="N157" s="381"/>
    </row>
    <row r="158" spans="2:14" ht="12.75" x14ac:dyDescent="0.2">
      <c r="B158" s="230" t="e">
        <f>IF(Tabla1[[#This Row],[Código_Actividad]]="","",CONCATENATE(Tabla1[[#This Row],[POA]],".",Tabla1[[#This Row],[SRS]],".",Tabla1[[#This Row],[AREA]],".",Tabla1[[#This Row],[TIPO]]))</f>
        <v>#REF!</v>
      </c>
      <c r="C158" s="230" t="e">
        <f>IF(Tabla1[[#This Row],[Código_Actividad]]="","",'[2]Formulario PPGR1'!#REF!)</f>
        <v>#REF!</v>
      </c>
      <c r="D158" s="230" t="e">
        <f>IF(Tabla1[[#This Row],[Código_Actividad]]="","",'[2]Formulario PPGR1'!#REF!)</f>
        <v>#REF!</v>
      </c>
      <c r="E158" s="230" t="e">
        <f>IF(Tabla1[[#This Row],[Código_Actividad]]="","",'[2]Formulario PPGR1'!#REF!)</f>
        <v>#REF!</v>
      </c>
      <c r="F158" s="230" t="e">
        <f>IF(Tabla1[[#This Row],[Código_Actividad]]="","",'[2]Formulario PPGR1'!#REF!)</f>
        <v>#REF!</v>
      </c>
      <c r="G158" s="386" t="s">
        <v>1089</v>
      </c>
      <c r="H158" s="381" t="s">
        <v>1103</v>
      </c>
      <c r="I158" s="381" t="s">
        <v>1104</v>
      </c>
      <c r="J158" s="382">
        <v>1</v>
      </c>
      <c r="K158" s="383">
        <v>750</v>
      </c>
      <c r="L158" s="384" t="e">
        <f>+[3]!Tabla1[[#This Row],[Precio Unitario]]*[3]!Tabla1[[#This Row],[Cantidad de Insumos]]</f>
        <v>#REF!</v>
      </c>
      <c r="M158" s="385"/>
      <c r="N158" s="381"/>
    </row>
    <row r="159" spans="2:14" ht="12.75" x14ac:dyDescent="0.2">
      <c r="B159" s="230" t="e">
        <f>IF(Tabla1[[#This Row],[Código_Actividad]]="","",CONCATENATE(Tabla1[[#This Row],[POA]],".",Tabla1[[#This Row],[SRS]],".",Tabla1[[#This Row],[AREA]],".",Tabla1[[#This Row],[TIPO]]))</f>
        <v>#REF!</v>
      </c>
      <c r="C159" s="230" t="e">
        <f>IF(Tabla1[[#This Row],[Código_Actividad]]="","",'[2]Formulario PPGR1'!#REF!)</f>
        <v>#REF!</v>
      </c>
      <c r="D159" s="230" t="e">
        <f>IF(Tabla1[[#This Row],[Código_Actividad]]="","",'[2]Formulario PPGR1'!#REF!)</f>
        <v>#REF!</v>
      </c>
      <c r="E159" s="230" t="e">
        <f>IF(Tabla1[[#This Row],[Código_Actividad]]="","",'[2]Formulario PPGR1'!#REF!)</f>
        <v>#REF!</v>
      </c>
      <c r="F159" s="230" t="e">
        <f>IF(Tabla1[[#This Row],[Código_Actividad]]="","",'[2]Formulario PPGR1'!#REF!)</f>
        <v>#REF!</v>
      </c>
      <c r="G159" s="386" t="s">
        <v>1090</v>
      </c>
      <c r="H159" s="381" t="s">
        <v>1100</v>
      </c>
      <c r="I159" s="381" t="s">
        <v>880</v>
      </c>
      <c r="J159" s="382">
        <v>10</v>
      </c>
      <c r="K159" s="383">
        <v>1.1000000000000001</v>
      </c>
      <c r="L159" s="384" t="e">
        <f>+[3]!Tabla1[[#This Row],[Precio Unitario]]*[3]!Tabla1[[#This Row],[Cantidad de Insumos]]</f>
        <v>#REF!</v>
      </c>
      <c r="M159" s="385"/>
      <c r="N159" s="381"/>
    </row>
    <row r="160" spans="2:14" ht="12.75" x14ac:dyDescent="0.2">
      <c r="B160" s="230" t="e">
        <f>IF(Tabla1[[#This Row],[Código_Actividad]]="","",CONCATENATE(Tabla1[[#This Row],[POA]],".",Tabla1[[#This Row],[SRS]],".",Tabla1[[#This Row],[AREA]],".",Tabla1[[#This Row],[TIPO]]))</f>
        <v>#REF!</v>
      </c>
      <c r="C160" s="230" t="e">
        <f>IF(Tabla1[[#This Row],[Código_Actividad]]="","",'[2]Formulario PPGR1'!#REF!)</f>
        <v>#REF!</v>
      </c>
      <c r="D160" s="230" t="e">
        <f>IF(Tabla1[[#This Row],[Código_Actividad]]="","",'[2]Formulario PPGR1'!#REF!)</f>
        <v>#REF!</v>
      </c>
      <c r="E160" s="230" t="e">
        <f>IF(Tabla1[[#This Row],[Código_Actividad]]="","",'[2]Formulario PPGR1'!#REF!)</f>
        <v>#REF!</v>
      </c>
      <c r="F160" s="230" t="e">
        <f>IF(Tabla1[[#This Row],[Código_Actividad]]="","",'[2]Formulario PPGR1'!#REF!)</f>
        <v>#REF!</v>
      </c>
      <c r="G160" s="386" t="s">
        <v>1090</v>
      </c>
      <c r="H160" s="381" t="s">
        <v>1103</v>
      </c>
      <c r="I160" s="381" t="s">
        <v>1104</v>
      </c>
      <c r="J160" s="382">
        <v>1</v>
      </c>
      <c r="K160" s="383">
        <v>750</v>
      </c>
      <c r="L160" s="384" t="e">
        <f>+[3]!Tabla1[[#This Row],[Precio Unitario]]*[3]!Tabla1[[#This Row],[Cantidad de Insumos]]</f>
        <v>#REF!</v>
      </c>
      <c r="M160" s="385"/>
      <c r="N160" s="381"/>
    </row>
    <row r="161" spans="2:14" ht="12.75" x14ac:dyDescent="0.2">
      <c r="B161" s="230" t="e">
        <f>IF(Tabla1[[#This Row],[Código_Actividad]]="","",CONCATENATE(Tabla1[[#This Row],[POA]],".",Tabla1[[#This Row],[SRS]],".",Tabla1[[#This Row],[AREA]],".",Tabla1[[#This Row],[TIPO]]))</f>
        <v>#REF!</v>
      </c>
      <c r="C161" s="230" t="e">
        <f>IF(Tabla1[[#This Row],[Código_Actividad]]="","",'[2]Formulario PPGR1'!#REF!)</f>
        <v>#REF!</v>
      </c>
      <c r="D161" s="230" t="e">
        <f>IF(Tabla1[[#This Row],[Código_Actividad]]="","",'[2]Formulario PPGR1'!#REF!)</f>
        <v>#REF!</v>
      </c>
      <c r="E161" s="230" t="e">
        <f>IF(Tabla1[[#This Row],[Código_Actividad]]="","",'[2]Formulario PPGR1'!#REF!)</f>
        <v>#REF!</v>
      </c>
      <c r="F161" s="230" t="e">
        <f>IF(Tabla1[[#This Row],[Código_Actividad]]="","",'[2]Formulario PPGR1'!#REF!)</f>
        <v>#REF!</v>
      </c>
      <c r="G161" s="380" t="s">
        <v>1091</v>
      </c>
      <c r="H161" s="381" t="s">
        <v>1100</v>
      </c>
      <c r="I161" s="381" t="s">
        <v>880</v>
      </c>
      <c r="J161" s="382">
        <v>10</v>
      </c>
      <c r="K161" s="383">
        <v>1.1000000000000001</v>
      </c>
      <c r="L161" s="384" t="e">
        <f>+[3]!Tabla1[[#This Row],[Precio Unitario]]*[3]!Tabla1[[#This Row],[Cantidad de Insumos]]</f>
        <v>#REF!</v>
      </c>
      <c r="M161" s="385"/>
      <c r="N161" s="381"/>
    </row>
    <row r="162" spans="2:14" ht="12.75" x14ac:dyDescent="0.2">
      <c r="B162" s="230" t="e">
        <f>IF(Tabla1[[#This Row],[Código_Actividad]]="","",CONCATENATE(Tabla1[[#This Row],[POA]],".",Tabla1[[#This Row],[SRS]],".",Tabla1[[#This Row],[AREA]],".",Tabla1[[#This Row],[TIPO]]))</f>
        <v>#REF!</v>
      </c>
      <c r="C162" s="230" t="e">
        <f>IF(Tabla1[[#This Row],[Código_Actividad]]="","",'[2]Formulario PPGR1'!#REF!)</f>
        <v>#REF!</v>
      </c>
      <c r="D162" s="230" t="e">
        <f>IF(Tabla1[[#This Row],[Código_Actividad]]="","",'[2]Formulario PPGR1'!#REF!)</f>
        <v>#REF!</v>
      </c>
      <c r="E162" s="230" t="e">
        <f>IF(Tabla1[[#This Row],[Código_Actividad]]="","",'[2]Formulario PPGR1'!#REF!)</f>
        <v>#REF!</v>
      </c>
      <c r="F162" s="230" t="e">
        <f>IF(Tabla1[[#This Row],[Código_Actividad]]="","",'[2]Formulario PPGR1'!#REF!)</f>
        <v>#REF!</v>
      </c>
      <c r="G162" s="380" t="s">
        <v>1091</v>
      </c>
      <c r="H162" s="381" t="s">
        <v>1102</v>
      </c>
      <c r="I162" s="381" t="s">
        <v>880</v>
      </c>
      <c r="J162" s="382">
        <v>2</v>
      </c>
      <c r="K162" s="383">
        <v>15</v>
      </c>
      <c r="L162" s="384" t="e">
        <f>+[3]!Tabla1[[#This Row],[Precio Unitario]]*[3]!Tabla1[[#This Row],[Cantidad de Insumos]]</f>
        <v>#REF!</v>
      </c>
      <c r="M162" s="385"/>
      <c r="N162" s="381"/>
    </row>
    <row r="163" spans="2:14" ht="12.75" x14ac:dyDescent="0.2">
      <c r="B163" s="230" t="e">
        <f>IF(Tabla1[[#This Row],[Código_Actividad]]="","",CONCATENATE(Tabla1[[#This Row],[POA]],".",Tabla1[[#This Row],[SRS]],".",Tabla1[[#This Row],[AREA]],".",Tabla1[[#This Row],[TIPO]]))</f>
        <v>#REF!</v>
      </c>
      <c r="C163" s="230" t="e">
        <f>IF(Tabla1[[#This Row],[Código_Actividad]]="","",'[2]Formulario PPGR1'!#REF!)</f>
        <v>#REF!</v>
      </c>
      <c r="D163" s="230" t="e">
        <f>IF(Tabla1[[#This Row],[Código_Actividad]]="","",'[2]Formulario PPGR1'!#REF!)</f>
        <v>#REF!</v>
      </c>
      <c r="E163" s="230" t="e">
        <f>IF(Tabla1[[#This Row],[Código_Actividad]]="","",'[2]Formulario PPGR1'!#REF!)</f>
        <v>#REF!</v>
      </c>
      <c r="F163" s="230" t="e">
        <f>IF(Tabla1[[#This Row],[Código_Actividad]]="","",'[2]Formulario PPGR1'!#REF!)</f>
        <v>#REF!</v>
      </c>
      <c r="G163" s="380" t="s">
        <v>1091</v>
      </c>
      <c r="H163" s="381" t="s">
        <v>1103</v>
      </c>
      <c r="I163" s="381" t="s">
        <v>1104</v>
      </c>
      <c r="J163" s="382">
        <v>1</v>
      </c>
      <c r="K163" s="383">
        <v>750</v>
      </c>
      <c r="L163" s="384" t="e">
        <f>+[3]!Tabla1[[#This Row],[Precio Unitario]]*[3]!Tabla1[[#This Row],[Cantidad de Insumos]]</f>
        <v>#REF!</v>
      </c>
      <c r="M163" s="385"/>
      <c r="N163" s="381"/>
    </row>
    <row r="164" spans="2:14" ht="12.75" x14ac:dyDescent="0.2">
      <c r="B164" s="230" t="e">
        <f>IF(Tabla1[[#This Row],[Código_Actividad]]="","",CONCATENATE(Tabla1[[#This Row],[POA]],".",Tabla1[[#This Row],[SRS]],".",Tabla1[[#This Row],[AREA]],".",Tabla1[[#This Row],[TIPO]]))</f>
        <v>#REF!</v>
      </c>
      <c r="C164" s="230" t="e">
        <f>IF(Tabla1[[#This Row],[Código_Actividad]]="","",'[2]Formulario PPGR1'!#REF!)</f>
        <v>#REF!</v>
      </c>
      <c r="D164" s="230" t="e">
        <f>IF(Tabla1[[#This Row],[Código_Actividad]]="","",'[2]Formulario PPGR1'!#REF!)</f>
        <v>#REF!</v>
      </c>
      <c r="E164" s="230" t="e">
        <f>IF(Tabla1[[#This Row],[Código_Actividad]]="","",'[2]Formulario PPGR1'!#REF!)</f>
        <v>#REF!</v>
      </c>
      <c r="F164" s="230" t="e">
        <f>IF(Tabla1[[#This Row],[Código_Actividad]]="","",'[2]Formulario PPGR1'!#REF!)</f>
        <v>#REF!</v>
      </c>
      <c r="G164" s="386" t="s">
        <v>1092</v>
      </c>
      <c r="H164" s="381" t="s">
        <v>1100</v>
      </c>
      <c r="I164" s="381" t="s">
        <v>880</v>
      </c>
      <c r="J164" s="382">
        <v>10</v>
      </c>
      <c r="K164" s="383">
        <v>1.1000000000000001</v>
      </c>
      <c r="L164" s="384" t="e">
        <f>+[3]!Tabla1[[#This Row],[Precio Unitario]]*[3]!Tabla1[[#This Row],[Cantidad de Insumos]]</f>
        <v>#REF!</v>
      </c>
      <c r="M164" s="385"/>
      <c r="N164" s="381"/>
    </row>
    <row r="165" spans="2:14" ht="12.75" x14ac:dyDescent="0.2">
      <c r="B165" s="230" t="e">
        <f>IF(Tabla1[[#This Row],[Código_Actividad]]="","",CONCATENATE(Tabla1[[#This Row],[POA]],".",Tabla1[[#This Row],[SRS]],".",Tabla1[[#This Row],[AREA]],".",Tabla1[[#This Row],[TIPO]]))</f>
        <v>#REF!</v>
      </c>
      <c r="C165" s="230" t="e">
        <f>IF(Tabla1[[#This Row],[Código_Actividad]]="","",'[2]Formulario PPGR1'!#REF!)</f>
        <v>#REF!</v>
      </c>
      <c r="D165" s="230" t="e">
        <f>IF(Tabla1[[#This Row],[Código_Actividad]]="","",'[2]Formulario PPGR1'!#REF!)</f>
        <v>#REF!</v>
      </c>
      <c r="E165" s="230" t="e">
        <f>IF(Tabla1[[#This Row],[Código_Actividad]]="","",'[2]Formulario PPGR1'!#REF!)</f>
        <v>#REF!</v>
      </c>
      <c r="F165" s="230" t="e">
        <f>IF(Tabla1[[#This Row],[Código_Actividad]]="","",'[2]Formulario PPGR1'!#REF!)</f>
        <v>#REF!</v>
      </c>
      <c r="G165" s="386" t="s">
        <v>1092</v>
      </c>
      <c r="H165" s="381" t="s">
        <v>1102</v>
      </c>
      <c r="I165" s="381" t="s">
        <v>880</v>
      </c>
      <c r="J165" s="382">
        <v>2</v>
      </c>
      <c r="K165" s="383">
        <v>15</v>
      </c>
      <c r="L165" s="384" t="e">
        <f>+[3]!Tabla1[[#This Row],[Precio Unitario]]*[3]!Tabla1[[#This Row],[Cantidad de Insumos]]</f>
        <v>#REF!</v>
      </c>
      <c r="M165" s="385"/>
      <c r="N165" s="381"/>
    </row>
    <row r="166" spans="2:14" ht="12.75" x14ac:dyDescent="0.2">
      <c r="B166" s="230" t="e">
        <f>IF(Tabla1[[#This Row],[Código_Actividad]]="","",CONCATENATE(Tabla1[[#This Row],[POA]],".",Tabla1[[#This Row],[SRS]],".",Tabla1[[#This Row],[AREA]],".",Tabla1[[#This Row],[TIPO]]))</f>
        <v>#REF!</v>
      </c>
      <c r="C166" s="230" t="e">
        <f>IF(Tabla1[[#This Row],[Código_Actividad]]="","",'[2]Formulario PPGR1'!#REF!)</f>
        <v>#REF!</v>
      </c>
      <c r="D166" s="230" t="e">
        <f>IF(Tabla1[[#This Row],[Código_Actividad]]="","",'[2]Formulario PPGR1'!#REF!)</f>
        <v>#REF!</v>
      </c>
      <c r="E166" s="230" t="e">
        <f>IF(Tabla1[[#This Row],[Código_Actividad]]="","",'[2]Formulario PPGR1'!#REF!)</f>
        <v>#REF!</v>
      </c>
      <c r="F166" s="230" t="e">
        <f>IF(Tabla1[[#This Row],[Código_Actividad]]="","",'[2]Formulario PPGR1'!#REF!)</f>
        <v>#REF!</v>
      </c>
      <c r="G166" s="386" t="s">
        <v>1092</v>
      </c>
      <c r="H166" s="381" t="s">
        <v>1103</v>
      </c>
      <c r="I166" s="381" t="s">
        <v>1104</v>
      </c>
      <c r="J166" s="382">
        <v>1</v>
      </c>
      <c r="K166" s="383">
        <v>750</v>
      </c>
      <c r="L166" s="384" t="e">
        <f>+[3]!Tabla1[[#This Row],[Precio Unitario]]*[3]!Tabla1[[#This Row],[Cantidad de Insumos]]</f>
        <v>#REF!</v>
      </c>
      <c r="M166" s="385"/>
      <c r="N166" s="381"/>
    </row>
    <row r="167" spans="2:14" ht="12.75" x14ac:dyDescent="0.2">
      <c r="B167" s="230" t="e">
        <f>IF(Tabla1[[#This Row],[Código_Actividad]]="","",CONCATENATE(Tabla1[[#This Row],[POA]],".",Tabla1[[#This Row],[SRS]],".",Tabla1[[#This Row],[AREA]],".",Tabla1[[#This Row],[TIPO]]))</f>
        <v>#REF!</v>
      </c>
      <c r="C167" s="230" t="e">
        <f>IF(Tabla1[[#This Row],[Código_Actividad]]="","",'[2]Formulario PPGR1'!#REF!)</f>
        <v>#REF!</v>
      </c>
      <c r="D167" s="230" t="e">
        <f>IF(Tabla1[[#This Row],[Código_Actividad]]="","",'[2]Formulario PPGR1'!#REF!)</f>
        <v>#REF!</v>
      </c>
      <c r="E167" s="230" t="e">
        <f>IF(Tabla1[[#This Row],[Código_Actividad]]="","",'[2]Formulario PPGR1'!#REF!)</f>
        <v>#REF!</v>
      </c>
      <c r="F167" s="230" t="e">
        <f>IF(Tabla1[[#This Row],[Código_Actividad]]="","",'[2]Formulario PPGR1'!#REF!)</f>
        <v>#REF!</v>
      </c>
      <c r="G167" s="386" t="s">
        <v>1147</v>
      </c>
      <c r="H167" s="381" t="s">
        <v>1100</v>
      </c>
      <c r="I167" s="381" t="s">
        <v>880</v>
      </c>
      <c r="J167" s="382">
        <v>10</v>
      </c>
      <c r="K167" s="383">
        <v>1.1000000000000001</v>
      </c>
      <c r="L167" s="384" t="e">
        <f>+[3]!Tabla1[[#This Row],[Precio Unitario]]*[3]!Tabla1[[#This Row],[Cantidad de Insumos]]</f>
        <v>#REF!</v>
      </c>
      <c r="M167" s="385"/>
      <c r="N167" s="381"/>
    </row>
    <row r="168" spans="2:14" ht="12.75" x14ac:dyDescent="0.2">
      <c r="B168" s="230" t="e">
        <f>IF(Tabla1[[#This Row],[Código_Actividad]]="","",CONCATENATE(Tabla1[[#This Row],[POA]],".",Tabla1[[#This Row],[SRS]],".",Tabla1[[#This Row],[AREA]],".",Tabla1[[#This Row],[TIPO]]))</f>
        <v>#REF!</v>
      </c>
      <c r="C168" s="230" t="e">
        <f>IF(Tabla1[[#This Row],[Código_Actividad]]="","",'[2]Formulario PPGR1'!#REF!)</f>
        <v>#REF!</v>
      </c>
      <c r="D168" s="230" t="e">
        <f>IF(Tabla1[[#This Row],[Código_Actividad]]="","",'[2]Formulario PPGR1'!#REF!)</f>
        <v>#REF!</v>
      </c>
      <c r="E168" s="230" t="e">
        <f>IF(Tabla1[[#This Row],[Código_Actividad]]="","",'[2]Formulario PPGR1'!#REF!)</f>
        <v>#REF!</v>
      </c>
      <c r="F168" s="230" t="e">
        <f>IF(Tabla1[[#This Row],[Código_Actividad]]="","",'[2]Formulario PPGR1'!#REF!)</f>
        <v>#REF!</v>
      </c>
      <c r="G168" s="386" t="s">
        <v>1147</v>
      </c>
      <c r="H168" s="381" t="s">
        <v>1102</v>
      </c>
      <c r="I168" s="381" t="s">
        <v>880</v>
      </c>
      <c r="J168" s="382">
        <v>1</v>
      </c>
      <c r="K168" s="383">
        <v>15</v>
      </c>
      <c r="L168" s="384" t="e">
        <f>+[3]!Tabla1[[#This Row],[Precio Unitario]]*[3]!Tabla1[[#This Row],[Cantidad de Insumos]]</f>
        <v>#REF!</v>
      </c>
      <c r="M168" s="385"/>
      <c r="N168" s="381"/>
    </row>
    <row r="169" spans="2:14" ht="12.75" x14ac:dyDescent="0.2">
      <c r="B169" s="230" t="e">
        <f>IF(Tabla1[[#This Row],[Código_Actividad]]="","",CONCATENATE(Tabla1[[#This Row],[POA]],".",Tabla1[[#This Row],[SRS]],".",Tabla1[[#This Row],[AREA]],".",Tabla1[[#This Row],[TIPO]]))</f>
        <v>#REF!</v>
      </c>
      <c r="C169" s="230" t="e">
        <f>IF(Tabla1[[#This Row],[Código_Actividad]]="","",'[2]Formulario PPGR1'!#REF!)</f>
        <v>#REF!</v>
      </c>
      <c r="D169" s="230" t="e">
        <f>IF(Tabla1[[#This Row],[Código_Actividad]]="","",'[2]Formulario PPGR1'!#REF!)</f>
        <v>#REF!</v>
      </c>
      <c r="E169" s="230" t="e">
        <f>IF(Tabla1[[#This Row],[Código_Actividad]]="","",'[2]Formulario PPGR1'!#REF!)</f>
        <v>#REF!</v>
      </c>
      <c r="F169" s="230" t="e">
        <f>IF(Tabla1[[#This Row],[Código_Actividad]]="","",'[2]Formulario PPGR1'!#REF!)</f>
        <v>#REF!</v>
      </c>
      <c r="G169" s="386" t="s">
        <v>1147</v>
      </c>
      <c r="H169" s="381" t="s">
        <v>1106</v>
      </c>
      <c r="I169" s="381" t="s">
        <v>880</v>
      </c>
      <c r="J169" s="382">
        <v>1</v>
      </c>
      <c r="K169" s="383">
        <v>1500</v>
      </c>
      <c r="L169" s="384" t="e">
        <f>+[3]!Tabla1[[#This Row],[Precio Unitario]]*[3]!Tabla1[[#This Row],[Cantidad de Insumos]]</f>
        <v>#REF!</v>
      </c>
      <c r="M169" s="385"/>
      <c r="N169" s="381"/>
    </row>
    <row r="170" spans="2:14" ht="12.75" x14ac:dyDescent="0.2">
      <c r="B170" s="230" t="e">
        <f>IF(Tabla1[[#This Row],[Código_Actividad]]="","",CONCATENATE(Tabla1[[#This Row],[POA]],".",Tabla1[[#This Row],[SRS]],".",Tabla1[[#This Row],[AREA]],".",Tabla1[[#This Row],[TIPO]]))</f>
        <v>#REF!</v>
      </c>
      <c r="C170" s="230" t="e">
        <f>IF(Tabla1[[#This Row],[Código_Actividad]]="","",'[2]Formulario PPGR1'!#REF!)</f>
        <v>#REF!</v>
      </c>
      <c r="D170" s="230" t="e">
        <f>IF(Tabla1[[#This Row],[Código_Actividad]]="","",'[2]Formulario PPGR1'!#REF!)</f>
        <v>#REF!</v>
      </c>
      <c r="E170" s="230" t="e">
        <f>IF(Tabla1[[#This Row],[Código_Actividad]]="","",'[2]Formulario PPGR1'!#REF!)</f>
        <v>#REF!</v>
      </c>
      <c r="F170" s="230" t="e">
        <f>IF(Tabla1[[#This Row],[Código_Actividad]]="","",'[2]Formulario PPGR1'!#REF!)</f>
        <v>#REF!</v>
      </c>
      <c r="G170" s="380" t="s">
        <v>1148</v>
      </c>
      <c r="H170" s="381" t="s">
        <v>1100</v>
      </c>
      <c r="I170" s="381" t="s">
        <v>880</v>
      </c>
      <c r="J170" s="382">
        <v>10</v>
      </c>
      <c r="K170" s="383">
        <v>1.1000000000000001</v>
      </c>
      <c r="L170" s="384" t="e">
        <f>+[3]!Tabla1[[#This Row],[Precio Unitario]]*[3]!Tabla1[[#This Row],[Cantidad de Insumos]]</f>
        <v>#REF!</v>
      </c>
      <c r="M170" s="385"/>
      <c r="N170" s="381"/>
    </row>
    <row r="171" spans="2:14" ht="12.75" x14ac:dyDescent="0.2">
      <c r="B171" s="230" t="e">
        <f>IF(Tabla1[[#This Row],[Código_Actividad]]="","",CONCATENATE(Tabla1[[#This Row],[POA]],".",Tabla1[[#This Row],[SRS]],".",Tabla1[[#This Row],[AREA]],".",Tabla1[[#This Row],[TIPO]]))</f>
        <v>#REF!</v>
      </c>
      <c r="C171" s="230" t="e">
        <f>IF(Tabla1[[#This Row],[Código_Actividad]]="","",'[2]Formulario PPGR1'!#REF!)</f>
        <v>#REF!</v>
      </c>
      <c r="D171" s="230" t="e">
        <f>IF(Tabla1[[#This Row],[Código_Actividad]]="","",'[2]Formulario PPGR1'!#REF!)</f>
        <v>#REF!</v>
      </c>
      <c r="E171" s="230" t="e">
        <f>IF(Tabla1[[#This Row],[Código_Actividad]]="","",'[2]Formulario PPGR1'!#REF!)</f>
        <v>#REF!</v>
      </c>
      <c r="F171" s="230" t="e">
        <f>IF(Tabla1[[#This Row],[Código_Actividad]]="","",'[2]Formulario PPGR1'!#REF!)</f>
        <v>#REF!</v>
      </c>
      <c r="G171" s="380" t="s">
        <v>1148</v>
      </c>
      <c r="H171" s="381" t="s">
        <v>1102</v>
      </c>
      <c r="I171" s="381" t="s">
        <v>880</v>
      </c>
      <c r="J171" s="382">
        <v>2</v>
      </c>
      <c r="K171" s="383">
        <v>15</v>
      </c>
      <c r="L171" s="384" t="e">
        <f>+[3]!Tabla1[[#This Row],[Precio Unitario]]*[3]!Tabla1[[#This Row],[Cantidad de Insumos]]</f>
        <v>#REF!</v>
      </c>
      <c r="M171" s="385"/>
      <c r="N171" s="381"/>
    </row>
    <row r="172" spans="2:14" ht="12.75" x14ac:dyDescent="0.2">
      <c r="B172" s="230" t="e">
        <f>IF(Tabla1[[#This Row],[Código_Actividad]]="","",CONCATENATE(Tabla1[[#This Row],[POA]],".",Tabla1[[#This Row],[SRS]],".",Tabla1[[#This Row],[AREA]],".",Tabla1[[#This Row],[TIPO]]))</f>
        <v>#REF!</v>
      </c>
      <c r="C172" s="230" t="e">
        <f>IF(Tabla1[[#This Row],[Código_Actividad]]="","",'[2]Formulario PPGR1'!#REF!)</f>
        <v>#REF!</v>
      </c>
      <c r="D172" s="230" t="e">
        <f>IF(Tabla1[[#This Row],[Código_Actividad]]="","",'[2]Formulario PPGR1'!#REF!)</f>
        <v>#REF!</v>
      </c>
      <c r="E172" s="230" t="e">
        <f>IF(Tabla1[[#This Row],[Código_Actividad]]="","",'[2]Formulario PPGR1'!#REF!)</f>
        <v>#REF!</v>
      </c>
      <c r="F172" s="230" t="e">
        <f>IF(Tabla1[[#This Row],[Código_Actividad]]="","",'[2]Formulario PPGR1'!#REF!)</f>
        <v>#REF!</v>
      </c>
      <c r="G172" s="380" t="s">
        <v>1088</v>
      </c>
      <c r="H172" s="381" t="s">
        <v>1100</v>
      </c>
      <c r="I172" s="381" t="s">
        <v>880</v>
      </c>
      <c r="J172" s="382">
        <v>20</v>
      </c>
      <c r="K172" s="383">
        <v>1.1000000000000001</v>
      </c>
      <c r="L172" s="384" t="e">
        <f>+[3]!Tabla1[[#This Row],[Precio Unitario]]*[3]!Tabla1[[#This Row],[Cantidad de Insumos]]</f>
        <v>#REF!</v>
      </c>
      <c r="M172" s="385"/>
      <c r="N172" s="381"/>
    </row>
    <row r="173" spans="2:14" ht="12.75" x14ac:dyDescent="0.2">
      <c r="B173" s="230" t="e">
        <f>IF(Tabla1[[#This Row],[Código_Actividad]]="","",CONCATENATE(Tabla1[[#This Row],[POA]],".",Tabla1[[#This Row],[SRS]],".",Tabla1[[#This Row],[AREA]],".",Tabla1[[#This Row],[TIPO]]))</f>
        <v>#REF!</v>
      </c>
      <c r="C173" s="230" t="e">
        <f>IF(Tabla1[[#This Row],[Código_Actividad]]="","",'[2]Formulario PPGR1'!#REF!)</f>
        <v>#REF!</v>
      </c>
      <c r="D173" s="230" t="e">
        <f>IF(Tabla1[[#This Row],[Código_Actividad]]="","",'[2]Formulario PPGR1'!#REF!)</f>
        <v>#REF!</v>
      </c>
      <c r="E173" s="230" t="e">
        <f>IF(Tabla1[[#This Row],[Código_Actividad]]="","",'[2]Formulario PPGR1'!#REF!)</f>
        <v>#REF!</v>
      </c>
      <c r="F173" s="230" t="e">
        <f>IF(Tabla1[[#This Row],[Código_Actividad]]="","",'[2]Formulario PPGR1'!#REF!)</f>
        <v>#REF!</v>
      </c>
      <c r="G173" s="380" t="s">
        <v>1088</v>
      </c>
      <c r="H173" s="381" t="s">
        <v>1102</v>
      </c>
      <c r="I173" s="381" t="s">
        <v>880</v>
      </c>
      <c r="J173" s="382">
        <v>6</v>
      </c>
      <c r="K173" s="383">
        <v>15</v>
      </c>
      <c r="L173" s="384" t="e">
        <f>+[3]!Tabla1[[#This Row],[Precio Unitario]]*[3]!Tabla1[[#This Row],[Cantidad de Insumos]]</f>
        <v>#REF!</v>
      </c>
      <c r="M173" s="385"/>
      <c r="N173" s="381"/>
    </row>
    <row r="174" spans="2:14" ht="12.75" x14ac:dyDescent="0.2">
      <c r="B174" s="230" t="e">
        <f>IF(Tabla1[[#This Row],[Código_Actividad]]="","",CONCATENATE(Tabla1[[#This Row],[POA]],".",Tabla1[[#This Row],[SRS]],".",Tabla1[[#This Row],[AREA]],".",Tabla1[[#This Row],[TIPO]]))</f>
        <v>#REF!</v>
      </c>
      <c r="C174" s="230" t="e">
        <f>IF(Tabla1[[#This Row],[Código_Actividad]]="","",'[2]Formulario PPGR1'!#REF!)</f>
        <v>#REF!</v>
      </c>
      <c r="D174" s="230" t="e">
        <f>IF(Tabla1[[#This Row],[Código_Actividad]]="","",'[2]Formulario PPGR1'!#REF!)</f>
        <v>#REF!</v>
      </c>
      <c r="E174" s="230" t="e">
        <f>IF(Tabla1[[#This Row],[Código_Actividad]]="","",'[2]Formulario PPGR1'!#REF!)</f>
        <v>#REF!</v>
      </c>
      <c r="F174" s="230" t="e">
        <f>IF(Tabla1[[#This Row],[Código_Actividad]]="","",'[2]Formulario PPGR1'!#REF!)</f>
        <v>#REF!</v>
      </c>
      <c r="G174" s="380" t="s">
        <v>1088</v>
      </c>
      <c r="H174" s="381" t="s">
        <v>1103</v>
      </c>
      <c r="I174" s="381" t="s">
        <v>1104</v>
      </c>
      <c r="J174" s="382">
        <v>1</v>
      </c>
      <c r="K174" s="383">
        <v>750</v>
      </c>
      <c r="L174" s="384" t="e">
        <f>+[3]!Tabla1[[#This Row],[Precio Unitario]]*[3]!Tabla1[[#This Row],[Cantidad de Insumos]]</f>
        <v>#REF!</v>
      </c>
      <c r="M174" s="385"/>
      <c r="N174" s="381"/>
    </row>
    <row r="175" spans="2:14" ht="12.75" x14ac:dyDescent="0.2">
      <c r="B175" s="230" t="e">
        <f>IF(Tabla1[[#This Row],[Código_Actividad]]="","",CONCATENATE(Tabla1[[#This Row],[POA]],".",Tabla1[[#This Row],[SRS]],".",Tabla1[[#This Row],[AREA]],".",Tabla1[[#This Row],[TIPO]]))</f>
        <v>#REF!</v>
      </c>
      <c r="C175" s="230" t="e">
        <f>IF(Tabla1[[#This Row],[Código_Actividad]]="","",'[2]Formulario PPGR1'!#REF!)</f>
        <v>#REF!</v>
      </c>
      <c r="D175" s="230" t="e">
        <f>IF(Tabla1[[#This Row],[Código_Actividad]]="","",'[2]Formulario PPGR1'!#REF!)</f>
        <v>#REF!</v>
      </c>
      <c r="E175" s="230" t="e">
        <f>IF(Tabla1[[#This Row],[Código_Actividad]]="","",'[2]Formulario PPGR1'!#REF!)</f>
        <v>#REF!</v>
      </c>
      <c r="F175" s="230" t="e">
        <f>IF(Tabla1[[#This Row],[Código_Actividad]]="","",'[2]Formulario PPGR1'!#REF!)</f>
        <v>#REF!</v>
      </c>
      <c r="G175" s="380" t="s">
        <v>1088</v>
      </c>
      <c r="H175" s="381" t="s">
        <v>1106</v>
      </c>
      <c r="I175" s="381" t="s">
        <v>880</v>
      </c>
      <c r="J175" s="382">
        <v>2</v>
      </c>
      <c r="K175" s="383">
        <v>1500</v>
      </c>
      <c r="L175" s="384" t="e">
        <f>+[3]!Tabla1[[#This Row],[Precio Unitario]]*[3]!Tabla1[[#This Row],[Cantidad de Insumos]]</f>
        <v>#REF!</v>
      </c>
      <c r="M175" s="385"/>
      <c r="N175" s="381"/>
    </row>
    <row r="176" spans="2:14" ht="12.75" x14ac:dyDescent="0.2">
      <c r="B176" s="230" t="e">
        <f>IF(Tabla1[[#This Row],[Código_Actividad]]="","",CONCATENATE(Tabla1[[#This Row],[POA]],".",Tabla1[[#This Row],[SRS]],".",Tabla1[[#This Row],[AREA]],".",Tabla1[[#This Row],[TIPO]]))</f>
        <v>#REF!</v>
      </c>
      <c r="C176" s="230" t="e">
        <f>IF(Tabla1[[#This Row],[Código_Actividad]]="","",'[2]Formulario PPGR1'!#REF!)</f>
        <v>#REF!</v>
      </c>
      <c r="D176" s="230" t="e">
        <f>IF(Tabla1[[#This Row],[Código_Actividad]]="","",'[2]Formulario PPGR1'!#REF!)</f>
        <v>#REF!</v>
      </c>
      <c r="E176" s="230" t="e">
        <f>IF(Tabla1[[#This Row],[Código_Actividad]]="","",'[2]Formulario PPGR1'!#REF!)</f>
        <v>#REF!</v>
      </c>
      <c r="F176" s="230" t="e">
        <f>IF(Tabla1[[#This Row],[Código_Actividad]]="","",'[2]Formulario PPGR1'!#REF!)</f>
        <v>#REF!</v>
      </c>
      <c r="G176" s="386" t="s">
        <v>1149</v>
      </c>
      <c r="H176" s="381" t="s">
        <v>1100</v>
      </c>
      <c r="I176" s="381" t="s">
        <v>880</v>
      </c>
      <c r="J176" s="382">
        <v>20</v>
      </c>
      <c r="K176" s="383">
        <v>1.1000000000000001</v>
      </c>
      <c r="L176" s="384" t="e">
        <f>+[3]!Tabla1[[#This Row],[Precio Unitario]]*[3]!Tabla1[[#This Row],[Cantidad de Insumos]]</f>
        <v>#REF!</v>
      </c>
      <c r="M176" s="385"/>
      <c r="N176" s="381"/>
    </row>
    <row r="177" spans="2:14" ht="12.75" x14ac:dyDescent="0.2">
      <c r="B177" s="230" t="e">
        <f>IF(Tabla1[[#This Row],[Código_Actividad]]="","",CONCATENATE(Tabla1[[#This Row],[POA]],".",Tabla1[[#This Row],[SRS]],".",Tabla1[[#This Row],[AREA]],".",Tabla1[[#This Row],[TIPO]]))</f>
        <v>#REF!</v>
      </c>
      <c r="C177" s="230" t="e">
        <f>IF(Tabla1[[#This Row],[Código_Actividad]]="","",'[2]Formulario PPGR1'!#REF!)</f>
        <v>#REF!</v>
      </c>
      <c r="D177" s="230" t="e">
        <f>IF(Tabla1[[#This Row],[Código_Actividad]]="","",'[2]Formulario PPGR1'!#REF!)</f>
        <v>#REF!</v>
      </c>
      <c r="E177" s="230" t="e">
        <f>IF(Tabla1[[#This Row],[Código_Actividad]]="","",'[2]Formulario PPGR1'!#REF!)</f>
        <v>#REF!</v>
      </c>
      <c r="F177" s="230" t="e">
        <f>IF(Tabla1[[#This Row],[Código_Actividad]]="","",'[2]Formulario PPGR1'!#REF!)</f>
        <v>#REF!</v>
      </c>
      <c r="G177" s="386" t="s">
        <v>1149</v>
      </c>
      <c r="H177" s="381" t="s">
        <v>1102</v>
      </c>
      <c r="I177" s="381" t="s">
        <v>880</v>
      </c>
      <c r="J177" s="382">
        <v>6</v>
      </c>
      <c r="K177" s="383">
        <v>15</v>
      </c>
      <c r="L177" s="384" t="e">
        <f>+[3]!Tabla1[[#This Row],[Precio Unitario]]*[3]!Tabla1[[#This Row],[Cantidad de Insumos]]</f>
        <v>#REF!</v>
      </c>
      <c r="M177" s="385"/>
      <c r="N177" s="381"/>
    </row>
    <row r="178" spans="2:14" ht="12.75" x14ac:dyDescent="0.2">
      <c r="B178" s="230" t="e">
        <f>IF(Tabla1[[#This Row],[Código_Actividad]]="","",CONCATENATE(Tabla1[[#This Row],[POA]],".",Tabla1[[#This Row],[SRS]],".",Tabla1[[#This Row],[AREA]],".",Tabla1[[#This Row],[TIPO]]))</f>
        <v>#REF!</v>
      </c>
      <c r="C178" s="230" t="e">
        <f>IF(Tabla1[[#This Row],[Código_Actividad]]="","",'[2]Formulario PPGR1'!#REF!)</f>
        <v>#REF!</v>
      </c>
      <c r="D178" s="230" t="e">
        <f>IF(Tabla1[[#This Row],[Código_Actividad]]="","",'[2]Formulario PPGR1'!#REF!)</f>
        <v>#REF!</v>
      </c>
      <c r="E178" s="230" t="e">
        <f>IF(Tabla1[[#This Row],[Código_Actividad]]="","",'[2]Formulario PPGR1'!#REF!)</f>
        <v>#REF!</v>
      </c>
      <c r="F178" s="230" t="e">
        <f>IF(Tabla1[[#This Row],[Código_Actividad]]="","",'[2]Formulario PPGR1'!#REF!)</f>
        <v>#REF!</v>
      </c>
      <c r="G178" s="386" t="s">
        <v>1149</v>
      </c>
      <c r="H178" s="381" t="s">
        <v>1103</v>
      </c>
      <c r="I178" s="381" t="s">
        <v>1104</v>
      </c>
      <c r="J178" s="382">
        <v>1</v>
      </c>
      <c r="K178" s="383">
        <v>750</v>
      </c>
      <c r="L178" s="384" t="e">
        <f>+[3]!Tabla1[[#This Row],[Precio Unitario]]*[3]!Tabla1[[#This Row],[Cantidad de Insumos]]</f>
        <v>#REF!</v>
      </c>
      <c r="M178" s="385"/>
      <c r="N178" s="381"/>
    </row>
    <row r="179" spans="2:14" ht="12.75" x14ac:dyDescent="0.2">
      <c r="B179" s="230" t="e">
        <f>IF(Tabla1[[#This Row],[Código_Actividad]]="","",CONCATENATE(Tabla1[[#This Row],[POA]],".",Tabla1[[#This Row],[SRS]],".",Tabla1[[#This Row],[AREA]],".",Tabla1[[#This Row],[TIPO]]))</f>
        <v>#REF!</v>
      </c>
      <c r="C179" s="230" t="e">
        <f>IF(Tabla1[[#This Row],[Código_Actividad]]="","",'[2]Formulario PPGR1'!#REF!)</f>
        <v>#REF!</v>
      </c>
      <c r="D179" s="230" t="e">
        <f>IF(Tabla1[[#This Row],[Código_Actividad]]="","",'[2]Formulario PPGR1'!#REF!)</f>
        <v>#REF!</v>
      </c>
      <c r="E179" s="230" t="e">
        <f>IF(Tabla1[[#This Row],[Código_Actividad]]="","",'[2]Formulario PPGR1'!#REF!)</f>
        <v>#REF!</v>
      </c>
      <c r="F179" s="230" t="e">
        <f>IF(Tabla1[[#This Row],[Código_Actividad]]="","",'[2]Formulario PPGR1'!#REF!)</f>
        <v>#REF!</v>
      </c>
      <c r="G179" s="386" t="s">
        <v>1150</v>
      </c>
      <c r="H179" s="381" t="s">
        <v>1100</v>
      </c>
      <c r="I179" s="381" t="s">
        <v>880</v>
      </c>
      <c r="J179" s="382">
        <v>30</v>
      </c>
      <c r="K179" s="383">
        <v>1.1000000000000001</v>
      </c>
      <c r="L179" s="384" t="e">
        <f>+[3]!Tabla1[[#This Row],[Precio Unitario]]*[3]!Tabla1[[#This Row],[Cantidad de Insumos]]</f>
        <v>#REF!</v>
      </c>
      <c r="M179" s="385"/>
      <c r="N179" s="381"/>
    </row>
    <row r="180" spans="2:14" ht="12.75" x14ac:dyDescent="0.2">
      <c r="B180" s="230" t="e">
        <f>IF(Tabla1[[#This Row],[Código_Actividad]]="","",CONCATENATE(Tabla1[[#This Row],[POA]],".",Tabla1[[#This Row],[SRS]],".",Tabla1[[#This Row],[AREA]],".",Tabla1[[#This Row],[TIPO]]))</f>
        <v>#REF!</v>
      </c>
      <c r="C180" s="230" t="e">
        <f>IF(Tabla1[[#This Row],[Código_Actividad]]="","",'[2]Formulario PPGR1'!#REF!)</f>
        <v>#REF!</v>
      </c>
      <c r="D180" s="230" t="e">
        <f>IF(Tabla1[[#This Row],[Código_Actividad]]="","",'[2]Formulario PPGR1'!#REF!)</f>
        <v>#REF!</v>
      </c>
      <c r="E180" s="230" t="e">
        <f>IF(Tabla1[[#This Row],[Código_Actividad]]="","",'[2]Formulario PPGR1'!#REF!)</f>
        <v>#REF!</v>
      </c>
      <c r="F180" s="230" t="e">
        <f>IF(Tabla1[[#This Row],[Código_Actividad]]="","",'[2]Formulario PPGR1'!#REF!)</f>
        <v>#REF!</v>
      </c>
      <c r="G180" s="386" t="s">
        <v>1150</v>
      </c>
      <c r="H180" s="381" t="s">
        <v>1102</v>
      </c>
      <c r="I180" s="381" t="s">
        <v>880</v>
      </c>
      <c r="J180" s="382">
        <v>6</v>
      </c>
      <c r="K180" s="383">
        <v>15</v>
      </c>
      <c r="L180" s="384" t="e">
        <f>+[3]!Tabla1[[#This Row],[Precio Unitario]]*[3]!Tabla1[[#This Row],[Cantidad de Insumos]]</f>
        <v>#REF!</v>
      </c>
      <c r="M180" s="385"/>
      <c r="N180" s="381"/>
    </row>
    <row r="181" spans="2:14" ht="12.75" x14ac:dyDescent="0.2">
      <c r="B181" s="230" t="e">
        <f>IF(Tabla1[[#This Row],[Código_Actividad]]="","",CONCATENATE(Tabla1[[#This Row],[POA]],".",Tabla1[[#This Row],[SRS]],".",Tabla1[[#This Row],[AREA]],".",Tabla1[[#This Row],[TIPO]]))</f>
        <v>#REF!</v>
      </c>
      <c r="C181" s="230" t="e">
        <f>IF(Tabla1[[#This Row],[Código_Actividad]]="","",'[2]Formulario PPGR1'!#REF!)</f>
        <v>#REF!</v>
      </c>
      <c r="D181" s="230" t="e">
        <f>IF(Tabla1[[#This Row],[Código_Actividad]]="","",'[2]Formulario PPGR1'!#REF!)</f>
        <v>#REF!</v>
      </c>
      <c r="E181" s="230" t="e">
        <f>IF(Tabla1[[#This Row],[Código_Actividad]]="","",'[2]Formulario PPGR1'!#REF!)</f>
        <v>#REF!</v>
      </c>
      <c r="F181" s="230" t="e">
        <f>IF(Tabla1[[#This Row],[Código_Actividad]]="","",'[2]Formulario PPGR1'!#REF!)</f>
        <v>#REF!</v>
      </c>
      <c r="G181" s="386" t="s">
        <v>1093</v>
      </c>
      <c r="H181" s="381" t="s">
        <v>1100</v>
      </c>
      <c r="I181" s="381" t="s">
        <v>880</v>
      </c>
      <c r="J181" s="382">
        <v>10</v>
      </c>
      <c r="K181" s="383">
        <v>1.1000000000000001</v>
      </c>
      <c r="L181" s="384" t="e">
        <f>+[3]!Tabla1[[#This Row],[Precio Unitario]]*[3]!Tabla1[[#This Row],[Cantidad de Insumos]]</f>
        <v>#REF!</v>
      </c>
      <c r="M181" s="385"/>
      <c r="N181" s="381"/>
    </row>
    <row r="182" spans="2:14" ht="12.75" x14ac:dyDescent="0.2">
      <c r="B182" s="230" t="e">
        <f>IF(Tabla1[[#This Row],[Código_Actividad]]="","",CONCATENATE(Tabla1[[#This Row],[POA]],".",Tabla1[[#This Row],[SRS]],".",Tabla1[[#This Row],[AREA]],".",Tabla1[[#This Row],[TIPO]]))</f>
        <v>#REF!</v>
      </c>
      <c r="C182" s="230" t="e">
        <f>IF(Tabla1[[#This Row],[Código_Actividad]]="","",'[2]Formulario PPGR1'!#REF!)</f>
        <v>#REF!</v>
      </c>
      <c r="D182" s="230" t="e">
        <f>IF(Tabla1[[#This Row],[Código_Actividad]]="","",'[2]Formulario PPGR1'!#REF!)</f>
        <v>#REF!</v>
      </c>
      <c r="E182" s="230" t="e">
        <f>IF(Tabla1[[#This Row],[Código_Actividad]]="","",'[2]Formulario PPGR1'!#REF!)</f>
        <v>#REF!</v>
      </c>
      <c r="F182" s="230" t="e">
        <f>IF(Tabla1[[#This Row],[Código_Actividad]]="","",'[2]Formulario PPGR1'!#REF!)</f>
        <v>#REF!</v>
      </c>
      <c r="G182" s="386" t="s">
        <v>1093</v>
      </c>
      <c r="H182" s="381" t="s">
        <v>1103</v>
      </c>
      <c r="I182" s="381" t="s">
        <v>1104</v>
      </c>
      <c r="J182" s="382">
        <v>1</v>
      </c>
      <c r="K182" s="383">
        <v>750</v>
      </c>
      <c r="L182" s="384" t="e">
        <f>+[3]!Tabla1[[#This Row],[Precio Unitario]]*[3]!Tabla1[[#This Row],[Cantidad de Insumos]]</f>
        <v>#REF!</v>
      </c>
      <c r="M182" s="385"/>
      <c r="N182" s="381"/>
    </row>
    <row r="183" spans="2:14" ht="12.75" x14ac:dyDescent="0.2">
      <c r="B183" s="230" t="e">
        <f>IF(Tabla1[[#This Row],[Código_Actividad]]="","",CONCATENATE(Tabla1[[#This Row],[POA]],".",Tabla1[[#This Row],[SRS]],".",Tabla1[[#This Row],[AREA]],".",Tabla1[[#This Row],[TIPO]]))</f>
        <v>#REF!</v>
      </c>
      <c r="C183" s="230" t="e">
        <f>IF(Tabla1[[#This Row],[Código_Actividad]]="","",'[2]Formulario PPGR1'!#REF!)</f>
        <v>#REF!</v>
      </c>
      <c r="D183" s="230" t="e">
        <f>IF(Tabla1[[#This Row],[Código_Actividad]]="","",'[2]Formulario PPGR1'!#REF!)</f>
        <v>#REF!</v>
      </c>
      <c r="E183" s="230" t="e">
        <f>IF(Tabla1[[#This Row],[Código_Actividad]]="","",'[2]Formulario PPGR1'!#REF!)</f>
        <v>#REF!</v>
      </c>
      <c r="F183" s="230" t="e">
        <f>IF(Tabla1[[#This Row],[Código_Actividad]]="","",'[2]Formulario PPGR1'!#REF!)</f>
        <v>#REF!</v>
      </c>
      <c r="G183" s="380" t="s">
        <v>1151</v>
      </c>
      <c r="H183" s="381" t="s">
        <v>1100</v>
      </c>
      <c r="I183" s="381" t="s">
        <v>880</v>
      </c>
      <c r="J183" s="382">
        <v>3</v>
      </c>
      <c r="K183" s="383">
        <v>1.1000000000000001</v>
      </c>
      <c r="L183" s="384" t="e">
        <f>+[3]!Tabla1[[#This Row],[Precio Unitario]]*[3]!Tabla1[[#This Row],[Cantidad de Insumos]]</f>
        <v>#REF!</v>
      </c>
      <c r="M183" s="385"/>
      <c r="N183" s="381"/>
    </row>
    <row r="184" spans="2:14" ht="12.75" x14ac:dyDescent="0.2">
      <c r="B184" s="230" t="e">
        <f>IF(Tabla1[[#This Row],[Código_Actividad]]="","",CONCATENATE(Tabla1[[#This Row],[POA]],".",Tabla1[[#This Row],[SRS]],".",Tabla1[[#This Row],[AREA]],".",Tabla1[[#This Row],[TIPO]]))</f>
        <v>#REF!</v>
      </c>
      <c r="C184" s="230" t="e">
        <f>IF(Tabla1[[#This Row],[Código_Actividad]]="","",'[2]Formulario PPGR1'!#REF!)</f>
        <v>#REF!</v>
      </c>
      <c r="D184" s="230" t="e">
        <f>IF(Tabla1[[#This Row],[Código_Actividad]]="","",'[2]Formulario PPGR1'!#REF!)</f>
        <v>#REF!</v>
      </c>
      <c r="E184" s="230" t="e">
        <f>IF(Tabla1[[#This Row],[Código_Actividad]]="","",'[2]Formulario PPGR1'!#REF!)</f>
        <v>#REF!</v>
      </c>
      <c r="F184" s="230" t="e">
        <f>IF(Tabla1[[#This Row],[Código_Actividad]]="","",'[2]Formulario PPGR1'!#REF!)</f>
        <v>#REF!</v>
      </c>
      <c r="G184" s="380" t="s">
        <v>1151</v>
      </c>
      <c r="H184" s="381" t="s">
        <v>1102</v>
      </c>
      <c r="I184" s="381" t="s">
        <v>880</v>
      </c>
      <c r="J184" s="382">
        <v>1</v>
      </c>
      <c r="K184" s="383">
        <v>15</v>
      </c>
      <c r="L184" s="384" t="e">
        <f>+[3]!Tabla1[[#This Row],[Precio Unitario]]*[3]!Tabla1[[#This Row],[Cantidad de Insumos]]</f>
        <v>#REF!</v>
      </c>
      <c r="M184" s="385"/>
      <c r="N184" s="381"/>
    </row>
    <row r="185" spans="2:14" ht="12.75" x14ac:dyDescent="0.2">
      <c r="B185" s="230" t="e">
        <f>IF(Tabla1[[#This Row],[Código_Actividad]]="","",CONCATENATE(Tabla1[[#This Row],[POA]],".",Tabla1[[#This Row],[SRS]],".",Tabla1[[#This Row],[AREA]],".",Tabla1[[#This Row],[TIPO]]))</f>
        <v>#REF!</v>
      </c>
      <c r="C185" s="230" t="e">
        <f>IF(Tabla1[[#This Row],[Código_Actividad]]="","",'[2]Formulario PPGR1'!#REF!)</f>
        <v>#REF!</v>
      </c>
      <c r="D185" s="230" t="e">
        <f>IF(Tabla1[[#This Row],[Código_Actividad]]="","",'[2]Formulario PPGR1'!#REF!)</f>
        <v>#REF!</v>
      </c>
      <c r="E185" s="230" t="e">
        <f>IF(Tabla1[[#This Row],[Código_Actividad]]="","",'[2]Formulario PPGR1'!#REF!)</f>
        <v>#REF!</v>
      </c>
      <c r="F185" s="230" t="e">
        <f>IF(Tabla1[[#This Row],[Código_Actividad]]="","",'[2]Formulario PPGR1'!#REF!)</f>
        <v>#REF!</v>
      </c>
      <c r="G185" s="380" t="s">
        <v>1151</v>
      </c>
      <c r="H185" s="381" t="s">
        <v>1106</v>
      </c>
      <c r="I185" s="381" t="s">
        <v>880</v>
      </c>
      <c r="J185" s="382">
        <v>2</v>
      </c>
      <c r="K185" s="383">
        <v>1500</v>
      </c>
      <c r="L185" s="384" t="e">
        <f>+[3]!Tabla1[[#This Row],[Precio Unitario]]*[3]!Tabla1[[#This Row],[Cantidad de Insumos]]</f>
        <v>#REF!</v>
      </c>
      <c r="M185" s="385"/>
      <c r="N185" s="381"/>
    </row>
    <row r="186" spans="2:14" ht="12.75" x14ac:dyDescent="0.2">
      <c r="B186" s="230" t="e">
        <f>IF(Tabla1[[#This Row],[Código_Actividad]]="","",CONCATENATE(Tabla1[[#This Row],[POA]],".",Tabla1[[#This Row],[SRS]],".",Tabla1[[#This Row],[AREA]],".",Tabla1[[#This Row],[TIPO]]))</f>
        <v>#REF!</v>
      </c>
      <c r="C186" s="230" t="e">
        <f>IF(Tabla1[[#This Row],[Código_Actividad]]="","",'[2]Formulario PPGR1'!#REF!)</f>
        <v>#REF!</v>
      </c>
      <c r="D186" s="230" t="e">
        <f>IF(Tabla1[[#This Row],[Código_Actividad]]="","",'[2]Formulario PPGR1'!#REF!)</f>
        <v>#REF!</v>
      </c>
      <c r="E186" s="230" t="e">
        <f>IF(Tabla1[[#This Row],[Código_Actividad]]="","",'[2]Formulario PPGR1'!#REF!)</f>
        <v>#REF!</v>
      </c>
      <c r="F186" s="230" t="e">
        <f>IF(Tabla1[[#This Row],[Código_Actividad]]="","",'[2]Formulario PPGR1'!#REF!)</f>
        <v>#REF!</v>
      </c>
      <c r="G186" s="380" t="s">
        <v>1152</v>
      </c>
      <c r="H186" s="381" t="s">
        <v>1106</v>
      </c>
      <c r="I186" s="381" t="s">
        <v>880</v>
      </c>
      <c r="J186" s="382">
        <v>2</v>
      </c>
      <c r="K186" s="383">
        <v>1500</v>
      </c>
      <c r="L186" s="384" t="e">
        <f>+[3]!Tabla1[[#This Row],[Precio Unitario]]*[3]!Tabla1[[#This Row],[Cantidad de Insumos]]</f>
        <v>#REF!</v>
      </c>
      <c r="M186" s="385"/>
      <c r="N186" s="381"/>
    </row>
    <row r="187" spans="2:14" ht="12.75" x14ac:dyDescent="0.2">
      <c r="B187" s="230" t="e">
        <f>IF(Tabla1[[#This Row],[Código_Actividad]]="","",CONCATENATE(Tabla1[[#This Row],[POA]],".",Tabla1[[#This Row],[SRS]],".",Tabla1[[#This Row],[AREA]],".",Tabla1[[#This Row],[TIPO]]))</f>
        <v>#REF!</v>
      </c>
      <c r="C187" s="230" t="e">
        <f>IF(Tabla1[[#This Row],[Código_Actividad]]="","",'[2]Formulario PPGR1'!#REF!)</f>
        <v>#REF!</v>
      </c>
      <c r="D187" s="230" t="e">
        <f>IF(Tabla1[[#This Row],[Código_Actividad]]="","",'[2]Formulario PPGR1'!#REF!)</f>
        <v>#REF!</v>
      </c>
      <c r="E187" s="230" t="e">
        <f>IF(Tabla1[[#This Row],[Código_Actividad]]="","",'[2]Formulario PPGR1'!#REF!)</f>
        <v>#REF!</v>
      </c>
      <c r="F187" s="230" t="e">
        <f>IF(Tabla1[[#This Row],[Código_Actividad]]="","",'[2]Formulario PPGR1'!#REF!)</f>
        <v>#REF!</v>
      </c>
      <c r="G187" s="386" t="s">
        <v>1153</v>
      </c>
      <c r="H187" s="381" t="s">
        <v>1100</v>
      </c>
      <c r="I187" s="381" t="s">
        <v>880</v>
      </c>
      <c r="J187" s="382">
        <v>10</v>
      </c>
      <c r="K187" s="383">
        <v>1.1000000000000001</v>
      </c>
      <c r="L187" s="384" t="e">
        <f>+[3]!Tabla1[[#This Row],[Precio Unitario]]*[3]!Tabla1[[#This Row],[Cantidad de Insumos]]</f>
        <v>#REF!</v>
      </c>
      <c r="M187" s="385"/>
      <c r="N187" s="381"/>
    </row>
    <row r="188" spans="2:14" ht="12.75" x14ac:dyDescent="0.2">
      <c r="B188" s="230" t="e">
        <f>IF(Tabla1[[#This Row],[Código_Actividad]]="","",CONCATENATE(Tabla1[[#This Row],[POA]],".",Tabla1[[#This Row],[SRS]],".",Tabla1[[#This Row],[AREA]],".",Tabla1[[#This Row],[TIPO]]))</f>
        <v>#REF!</v>
      </c>
      <c r="C188" s="230" t="e">
        <f>IF(Tabla1[[#This Row],[Código_Actividad]]="","",'[2]Formulario PPGR1'!#REF!)</f>
        <v>#REF!</v>
      </c>
      <c r="D188" s="230" t="e">
        <f>IF(Tabla1[[#This Row],[Código_Actividad]]="","",'[2]Formulario PPGR1'!#REF!)</f>
        <v>#REF!</v>
      </c>
      <c r="E188" s="230" t="e">
        <f>IF(Tabla1[[#This Row],[Código_Actividad]]="","",'[2]Formulario PPGR1'!#REF!)</f>
        <v>#REF!</v>
      </c>
      <c r="F188" s="230" t="e">
        <f>IF(Tabla1[[#This Row],[Código_Actividad]]="","",'[2]Formulario PPGR1'!#REF!)</f>
        <v>#REF!</v>
      </c>
      <c r="G188" s="386" t="s">
        <v>1153</v>
      </c>
      <c r="H188" s="381" t="s">
        <v>1102</v>
      </c>
      <c r="I188" s="381" t="s">
        <v>880</v>
      </c>
      <c r="J188" s="382">
        <v>3</v>
      </c>
      <c r="K188" s="383">
        <v>15</v>
      </c>
      <c r="L188" s="384" t="e">
        <f>+[3]!Tabla1[[#This Row],[Precio Unitario]]*[3]!Tabla1[[#This Row],[Cantidad de Insumos]]</f>
        <v>#REF!</v>
      </c>
      <c r="M188" s="385"/>
      <c r="N188" s="381"/>
    </row>
    <row r="189" spans="2:14" ht="12.75" x14ac:dyDescent="0.2">
      <c r="B189" s="230" t="e">
        <f>IF(Tabla1[[#This Row],[Código_Actividad]]="","",CONCATENATE(Tabla1[[#This Row],[POA]],".",Tabla1[[#This Row],[SRS]],".",Tabla1[[#This Row],[AREA]],".",Tabla1[[#This Row],[TIPO]]))</f>
        <v>#REF!</v>
      </c>
      <c r="C189" s="230" t="e">
        <f>IF(Tabla1[[#This Row],[Código_Actividad]]="","",'[2]Formulario PPGR1'!#REF!)</f>
        <v>#REF!</v>
      </c>
      <c r="D189" s="230" t="e">
        <f>IF(Tabla1[[#This Row],[Código_Actividad]]="","",'[2]Formulario PPGR1'!#REF!)</f>
        <v>#REF!</v>
      </c>
      <c r="E189" s="230" t="e">
        <f>IF(Tabla1[[#This Row],[Código_Actividad]]="","",'[2]Formulario PPGR1'!#REF!)</f>
        <v>#REF!</v>
      </c>
      <c r="F189" s="230" t="e">
        <f>IF(Tabla1[[#This Row],[Código_Actividad]]="","",'[2]Formulario PPGR1'!#REF!)</f>
        <v>#REF!</v>
      </c>
      <c r="G189" s="386" t="s">
        <v>1154</v>
      </c>
      <c r="H189" s="381" t="s">
        <v>1106</v>
      </c>
      <c r="I189" s="381" t="s">
        <v>880</v>
      </c>
      <c r="J189" s="382">
        <v>2</v>
      </c>
      <c r="K189" s="383">
        <v>1500</v>
      </c>
      <c r="L189" s="384" t="e">
        <f>+[3]!Tabla1[[#This Row],[Precio Unitario]]*[3]!Tabla1[[#This Row],[Cantidad de Insumos]]</f>
        <v>#REF!</v>
      </c>
      <c r="M189" s="385"/>
      <c r="N189" s="381"/>
    </row>
    <row r="190" spans="2:14" ht="12.75" x14ac:dyDescent="0.2">
      <c r="B190" s="230" t="e">
        <f>IF(Tabla1[[#This Row],[Código_Actividad]]="","",CONCATENATE(Tabla1[[#This Row],[POA]],".",Tabla1[[#This Row],[SRS]],".",Tabla1[[#This Row],[AREA]],".",Tabla1[[#This Row],[TIPO]]))</f>
        <v>#REF!</v>
      </c>
      <c r="C190" s="230" t="e">
        <f>IF(Tabla1[[#This Row],[Código_Actividad]]="","",'[2]Formulario PPGR1'!#REF!)</f>
        <v>#REF!</v>
      </c>
      <c r="D190" s="230" t="e">
        <f>IF(Tabla1[[#This Row],[Código_Actividad]]="","",'[2]Formulario PPGR1'!#REF!)</f>
        <v>#REF!</v>
      </c>
      <c r="E190" s="230" t="e">
        <f>IF(Tabla1[[#This Row],[Código_Actividad]]="","",'[2]Formulario PPGR1'!#REF!)</f>
        <v>#REF!</v>
      </c>
      <c r="F190" s="230" t="e">
        <f>IF(Tabla1[[#This Row],[Código_Actividad]]="","",'[2]Formulario PPGR1'!#REF!)</f>
        <v>#REF!</v>
      </c>
      <c r="G190" s="386" t="s">
        <v>1154</v>
      </c>
      <c r="H190" s="381" t="s">
        <v>1100</v>
      </c>
      <c r="I190" s="381" t="s">
        <v>880</v>
      </c>
      <c r="J190" s="382">
        <v>3</v>
      </c>
      <c r="K190" s="383">
        <v>1.1000000000000001</v>
      </c>
      <c r="L190" s="384" t="e">
        <f>+[3]!Tabla1[[#This Row],[Precio Unitario]]*[3]!Tabla1[[#This Row],[Cantidad de Insumos]]</f>
        <v>#REF!</v>
      </c>
      <c r="M190" s="385"/>
      <c r="N190" s="381"/>
    </row>
    <row r="191" spans="2:14" ht="12.75" x14ac:dyDescent="0.2">
      <c r="B191" s="230" t="e">
        <f>IF(Tabla1[[#This Row],[Código_Actividad]]="","",CONCATENATE(Tabla1[[#This Row],[POA]],".",Tabla1[[#This Row],[SRS]],".",Tabla1[[#This Row],[AREA]],".",Tabla1[[#This Row],[TIPO]]))</f>
        <v>#REF!</v>
      </c>
      <c r="C191" s="230" t="e">
        <f>IF(Tabla1[[#This Row],[Código_Actividad]]="","",'[2]Formulario PPGR1'!#REF!)</f>
        <v>#REF!</v>
      </c>
      <c r="D191" s="230" t="e">
        <f>IF(Tabla1[[#This Row],[Código_Actividad]]="","",'[2]Formulario PPGR1'!#REF!)</f>
        <v>#REF!</v>
      </c>
      <c r="E191" s="230" t="e">
        <f>IF(Tabla1[[#This Row],[Código_Actividad]]="","",'[2]Formulario PPGR1'!#REF!)</f>
        <v>#REF!</v>
      </c>
      <c r="F191" s="230" t="e">
        <f>IF(Tabla1[[#This Row],[Código_Actividad]]="","",'[2]Formulario PPGR1'!#REF!)</f>
        <v>#REF!</v>
      </c>
      <c r="G191" s="386" t="s">
        <v>1154</v>
      </c>
      <c r="H191" s="381" t="s">
        <v>1102</v>
      </c>
      <c r="I191" s="381" t="s">
        <v>880</v>
      </c>
      <c r="J191" s="382">
        <v>1</v>
      </c>
      <c r="K191" s="383">
        <v>15</v>
      </c>
      <c r="L191" s="384" t="e">
        <f>+[3]!Tabla1[[#This Row],[Precio Unitario]]*[3]!Tabla1[[#This Row],[Cantidad de Insumos]]</f>
        <v>#REF!</v>
      </c>
      <c r="M191" s="385"/>
      <c r="N191" s="381"/>
    </row>
    <row r="192" spans="2:14" ht="12.75" x14ac:dyDescent="0.2">
      <c r="B192" s="230" t="e">
        <f>IF(Tabla1[[#This Row],[Código_Actividad]]="","",CONCATENATE(Tabla1[[#This Row],[POA]],".",Tabla1[[#This Row],[SRS]],".",Tabla1[[#This Row],[AREA]],".",Tabla1[[#This Row],[TIPO]]))</f>
        <v>#REF!</v>
      </c>
      <c r="C192" s="230" t="e">
        <f>IF(Tabla1[[#This Row],[Código_Actividad]]="","",'[2]Formulario PPGR1'!#REF!)</f>
        <v>#REF!</v>
      </c>
      <c r="D192" s="230" t="e">
        <f>IF(Tabla1[[#This Row],[Código_Actividad]]="","",'[2]Formulario PPGR1'!#REF!)</f>
        <v>#REF!</v>
      </c>
      <c r="E192" s="230" t="e">
        <f>IF(Tabla1[[#This Row],[Código_Actividad]]="","",'[2]Formulario PPGR1'!#REF!)</f>
        <v>#REF!</v>
      </c>
      <c r="F192" s="230" t="e">
        <f>IF(Tabla1[[#This Row],[Código_Actividad]]="","",'[2]Formulario PPGR1'!#REF!)</f>
        <v>#REF!</v>
      </c>
      <c r="G192" s="386" t="s">
        <v>1154</v>
      </c>
      <c r="H192" s="381" t="s">
        <v>1106</v>
      </c>
      <c r="I192" s="381" t="s">
        <v>880</v>
      </c>
      <c r="J192" s="382">
        <v>1</v>
      </c>
      <c r="K192" s="383">
        <v>1500</v>
      </c>
      <c r="L192" s="384" t="e">
        <f>+[3]!Tabla1[[#This Row],[Precio Unitario]]*[3]!Tabla1[[#This Row],[Cantidad de Insumos]]</f>
        <v>#REF!</v>
      </c>
      <c r="M192" s="385"/>
      <c r="N192" s="381"/>
    </row>
    <row r="193" spans="2:14" ht="12.75" x14ac:dyDescent="0.2">
      <c r="B193" s="230" t="e">
        <f>IF(Tabla1[[#This Row],[Código_Actividad]]="","",CONCATENATE(Tabla1[[#This Row],[POA]],".",Tabla1[[#This Row],[SRS]],".",Tabla1[[#This Row],[AREA]],".",Tabla1[[#This Row],[TIPO]]))</f>
        <v>#REF!</v>
      </c>
      <c r="C193" s="230" t="e">
        <f>IF(Tabla1[[#This Row],[Código_Actividad]]="","",'[2]Formulario PPGR1'!#REF!)</f>
        <v>#REF!</v>
      </c>
      <c r="D193" s="230" t="e">
        <f>IF(Tabla1[[#This Row],[Código_Actividad]]="","",'[2]Formulario PPGR1'!#REF!)</f>
        <v>#REF!</v>
      </c>
      <c r="E193" s="230" t="e">
        <f>IF(Tabla1[[#This Row],[Código_Actividad]]="","",'[2]Formulario PPGR1'!#REF!)</f>
        <v>#REF!</v>
      </c>
      <c r="F193" s="230" t="e">
        <f>IF(Tabla1[[#This Row],[Código_Actividad]]="","",'[2]Formulario PPGR1'!#REF!)</f>
        <v>#REF!</v>
      </c>
      <c r="G193" s="380" t="s">
        <v>1155</v>
      </c>
      <c r="H193" s="381" t="s">
        <v>1100</v>
      </c>
      <c r="I193" s="381" t="s">
        <v>880</v>
      </c>
      <c r="J193" s="382">
        <v>10</v>
      </c>
      <c r="K193" s="383">
        <v>1.1000000000000001</v>
      </c>
      <c r="L193" s="384" t="e">
        <f>+[3]!Tabla1[[#This Row],[Precio Unitario]]*[3]!Tabla1[[#This Row],[Cantidad de Insumos]]</f>
        <v>#REF!</v>
      </c>
      <c r="M193" s="385"/>
      <c r="N193" s="381"/>
    </row>
    <row r="194" spans="2:14" ht="12.75" x14ac:dyDescent="0.2">
      <c r="B194" s="230" t="e">
        <f>IF(Tabla1[[#This Row],[Código_Actividad]]="","",CONCATENATE(Tabla1[[#This Row],[POA]],".",Tabla1[[#This Row],[SRS]],".",Tabla1[[#This Row],[AREA]],".",Tabla1[[#This Row],[TIPO]]))</f>
        <v>#REF!</v>
      </c>
      <c r="C194" s="230" t="e">
        <f>IF(Tabla1[[#This Row],[Código_Actividad]]="","",'[2]Formulario PPGR1'!#REF!)</f>
        <v>#REF!</v>
      </c>
      <c r="D194" s="230" t="e">
        <f>IF(Tabla1[[#This Row],[Código_Actividad]]="","",'[2]Formulario PPGR1'!#REF!)</f>
        <v>#REF!</v>
      </c>
      <c r="E194" s="230" t="e">
        <f>IF(Tabla1[[#This Row],[Código_Actividad]]="","",'[2]Formulario PPGR1'!#REF!)</f>
        <v>#REF!</v>
      </c>
      <c r="F194" s="230" t="e">
        <f>IF(Tabla1[[#This Row],[Código_Actividad]]="","",'[2]Formulario PPGR1'!#REF!)</f>
        <v>#REF!</v>
      </c>
      <c r="G194" s="380" t="s">
        <v>1155</v>
      </c>
      <c r="H194" s="381" t="s">
        <v>1102</v>
      </c>
      <c r="I194" s="381" t="s">
        <v>880</v>
      </c>
      <c r="J194" s="382">
        <v>2</v>
      </c>
      <c r="K194" s="383">
        <v>15</v>
      </c>
      <c r="L194" s="384" t="e">
        <f>+[3]!Tabla1[[#This Row],[Precio Unitario]]*[3]!Tabla1[[#This Row],[Cantidad de Insumos]]</f>
        <v>#REF!</v>
      </c>
      <c r="M194" s="385"/>
      <c r="N194" s="381"/>
    </row>
    <row r="195" spans="2:14" ht="12.75" x14ac:dyDescent="0.2">
      <c r="B195" s="230" t="e">
        <f>IF(Tabla1[[#This Row],[Código_Actividad]]="","",CONCATENATE(Tabla1[[#This Row],[POA]],".",Tabla1[[#This Row],[SRS]],".",Tabla1[[#This Row],[AREA]],".",Tabla1[[#This Row],[TIPO]]))</f>
        <v>#REF!</v>
      </c>
      <c r="C195" s="230" t="e">
        <f>IF(Tabla1[[#This Row],[Código_Actividad]]="","",'[2]Formulario PPGR1'!#REF!)</f>
        <v>#REF!</v>
      </c>
      <c r="D195" s="230" t="e">
        <f>IF(Tabla1[[#This Row],[Código_Actividad]]="","",'[2]Formulario PPGR1'!#REF!)</f>
        <v>#REF!</v>
      </c>
      <c r="E195" s="230" t="e">
        <f>IF(Tabla1[[#This Row],[Código_Actividad]]="","",'[2]Formulario PPGR1'!#REF!)</f>
        <v>#REF!</v>
      </c>
      <c r="F195" s="230" t="e">
        <f>IF(Tabla1[[#This Row],[Código_Actividad]]="","",'[2]Formulario PPGR1'!#REF!)</f>
        <v>#REF!</v>
      </c>
      <c r="G195" s="380" t="s">
        <v>1155</v>
      </c>
      <c r="H195" s="381" t="s">
        <v>1106</v>
      </c>
      <c r="I195" s="381" t="s">
        <v>880</v>
      </c>
      <c r="J195" s="382">
        <v>1</v>
      </c>
      <c r="K195" s="383">
        <v>1500</v>
      </c>
      <c r="L195" s="384" t="e">
        <f>+[3]!Tabla1[[#This Row],[Precio Unitario]]*[3]!Tabla1[[#This Row],[Cantidad de Insumos]]</f>
        <v>#REF!</v>
      </c>
      <c r="M195" s="385"/>
      <c r="N195" s="381"/>
    </row>
    <row r="196" spans="2:14" ht="12.75" x14ac:dyDescent="0.2">
      <c r="B196" s="230" t="e">
        <f>IF(Tabla1[[#This Row],[Código_Actividad]]="","",CONCATENATE(Tabla1[[#This Row],[POA]],".",Tabla1[[#This Row],[SRS]],".",Tabla1[[#This Row],[AREA]],".",Tabla1[[#This Row],[TIPO]]))</f>
        <v>#REF!</v>
      </c>
      <c r="C196" s="230" t="e">
        <f>IF(Tabla1[[#This Row],[Código_Actividad]]="","",'[2]Formulario PPGR1'!#REF!)</f>
        <v>#REF!</v>
      </c>
      <c r="D196" s="230" t="e">
        <f>IF(Tabla1[[#This Row],[Código_Actividad]]="","",'[2]Formulario PPGR1'!#REF!)</f>
        <v>#REF!</v>
      </c>
      <c r="E196" s="230" t="e">
        <f>IF(Tabla1[[#This Row],[Código_Actividad]]="","",'[2]Formulario PPGR1'!#REF!)</f>
        <v>#REF!</v>
      </c>
      <c r="F196" s="230" t="e">
        <f>IF(Tabla1[[#This Row],[Código_Actividad]]="","",'[2]Formulario PPGR1'!#REF!)</f>
        <v>#REF!</v>
      </c>
      <c r="G196" s="386" t="s">
        <v>1156</v>
      </c>
      <c r="H196" s="381" t="s">
        <v>1100</v>
      </c>
      <c r="I196" s="381" t="s">
        <v>880</v>
      </c>
      <c r="J196" s="382">
        <v>10</v>
      </c>
      <c r="K196" s="383">
        <v>1.1000000000000001</v>
      </c>
      <c r="L196" s="384" t="e">
        <f>+[3]!Tabla1[[#This Row],[Precio Unitario]]*[3]!Tabla1[[#This Row],[Cantidad de Insumos]]</f>
        <v>#REF!</v>
      </c>
      <c r="M196" s="385"/>
      <c r="N196" s="381"/>
    </row>
    <row r="197" spans="2:14" ht="12.75" x14ac:dyDescent="0.2">
      <c r="B197" s="230" t="e">
        <f>IF(Tabla1[[#This Row],[Código_Actividad]]="","",CONCATENATE(Tabla1[[#This Row],[POA]],".",Tabla1[[#This Row],[SRS]],".",Tabla1[[#This Row],[AREA]],".",Tabla1[[#This Row],[TIPO]]))</f>
        <v>#REF!</v>
      </c>
      <c r="C197" s="230" t="e">
        <f>IF(Tabla1[[#This Row],[Código_Actividad]]="","",'[2]Formulario PPGR1'!#REF!)</f>
        <v>#REF!</v>
      </c>
      <c r="D197" s="230" t="e">
        <f>IF(Tabla1[[#This Row],[Código_Actividad]]="","",'[2]Formulario PPGR1'!#REF!)</f>
        <v>#REF!</v>
      </c>
      <c r="E197" s="230" t="e">
        <f>IF(Tabla1[[#This Row],[Código_Actividad]]="","",'[2]Formulario PPGR1'!#REF!)</f>
        <v>#REF!</v>
      </c>
      <c r="F197" s="230" t="e">
        <f>IF(Tabla1[[#This Row],[Código_Actividad]]="","",'[2]Formulario PPGR1'!#REF!)</f>
        <v>#REF!</v>
      </c>
      <c r="G197" s="386" t="s">
        <v>1156</v>
      </c>
      <c r="H197" s="381" t="s">
        <v>1102</v>
      </c>
      <c r="I197" s="381" t="s">
        <v>880</v>
      </c>
      <c r="J197" s="382">
        <v>2</v>
      </c>
      <c r="K197" s="383">
        <v>15</v>
      </c>
      <c r="L197" s="384" t="e">
        <f>+[3]!Tabla1[[#This Row],[Precio Unitario]]*[3]!Tabla1[[#This Row],[Cantidad de Insumos]]</f>
        <v>#REF!</v>
      </c>
      <c r="M197" s="385"/>
      <c r="N197" s="381"/>
    </row>
    <row r="198" spans="2:14" ht="12.75" x14ac:dyDescent="0.2">
      <c r="B198" s="230" t="e">
        <f>IF(Tabla1[[#This Row],[Código_Actividad]]="","",CONCATENATE(Tabla1[[#This Row],[POA]],".",Tabla1[[#This Row],[SRS]],".",Tabla1[[#This Row],[AREA]],".",Tabla1[[#This Row],[TIPO]]))</f>
        <v>#REF!</v>
      </c>
      <c r="C198" s="230" t="e">
        <f>IF(Tabla1[[#This Row],[Código_Actividad]]="","",'[2]Formulario PPGR1'!#REF!)</f>
        <v>#REF!</v>
      </c>
      <c r="D198" s="230" t="e">
        <f>IF(Tabla1[[#This Row],[Código_Actividad]]="","",'[2]Formulario PPGR1'!#REF!)</f>
        <v>#REF!</v>
      </c>
      <c r="E198" s="230" t="e">
        <f>IF(Tabla1[[#This Row],[Código_Actividad]]="","",'[2]Formulario PPGR1'!#REF!)</f>
        <v>#REF!</v>
      </c>
      <c r="F198" s="230" t="e">
        <f>IF(Tabla1[[#This Row],[Código_Actividad]]="","",'[2]Formulario PPGR1'!#REF!)</f>
        <v>#REF!</v>
      </c>
      <c r="G198" s="386" t="s">
        <v>1156</v>
      </c>
      <c r="H198" s="381" t="s">
        <v>1106</v>
      </c>
      <c r="I198" s="381" t="s">
        <v>880</v>
      </c>
      <c r="J198" s="382">
        <v>1</v>
      </c>
      <c r="K198" s="383">
        <v>1500</v>
      </c>
      <c r="L198" s="384" t="e">
        <f>+[3]!Tabla1[[#This Row],[Precio Unitario]]*[3]!Tabla1[[#This Row],[Cantidad de Insumos]]</f>
        <v>#REF!</v>
      </c>
      <c r="M198" s="385"/>
      <c r="N198" s="381"/>
    </row>
    <row r="199" spans="2:14" ht="12.75" x14ac:dyDescent="0.2">
      <c r="B199" s="230" t="e">
        <f>IF(Tabla1[[#This Row],[Código_Actividad]]="","",CONCATENATE(Tabla1[[#This Row],[POA]],".",Tabla1[[#This Row],[SRS]],".",Tabla1[[#This Row],[AREA]],".",Tabla1[[#This Row],[TIPO]]))</f>
        <v>#REF!</v>
      </c>
      <c r="C199" s="230" t="e">
        <f>IF(Tabla1[[#This Row],[Código_Actividad]]="","",'[2]Formulario PPGR1'!#REF!)</f>
        <v>#REF!</v>
      </c>
      <c r="D199" s="230" t="e">
        <f>IF(Tabla1[[#This Row],[Código_Actividad]]="","",'[2]Formulario PPGR1'!#REF!)</f>
        <v>#REF!</v>
      </c>
      <c r="E199" s="230" t="e">
        <f>IF(Tabla1[[#This Row],[Código_Actividad]]="","",'[2]Formulario PPGR1'!#REF!)</f>
        <v>#REF!</v>
      </c>
      <c r="F199" s="230" t="e">
        <f>IF(Tabla1[[#This Row],[Código_Actividad]]="","",'[2]Formulario PPGR1'!#REF!)</f>
        <v>#REF!</v>
      </c>
      <c r="G199" s="380" t="s">
        <v>1157</v>
      </c>
      <c r="H199" s="381" t="s">
        <v>1100</v>
      </c>
      <c r="I199" s="381" t="s">
        <v>880</v>
      </c>
      <c r="J199" s="382">
        <v>10</v>
      </c>
      <c r="K199" s="383">
        <v>1.1000000000000001</v>
      </c>
      <c r="L199" s="384" t="e">
        <f>+[3]!Tabla1[[#This Row],[Precio Unitario]]*[3]!Tabla1[[#This Row],[Cantidad de Insumos]]</f>
        <v>#REF!</v>
      </c>
      <c r="M199" s="385"/>
      <c r="N199" s="381"/>
    </row>
    <row r="200" spans="2:14" ht="12.75" x14ac:dyDescent="0.2">
      <c r="B200" s="230" t="e">
        <f>IF(Tabla1[[#This Row],[Código_Actividad]]="","",CONCATENATE(Tabla1[[#This Row],[POA]],".",Tabla1[[#This Row],[SRS]],".",Tabla1[[#This Row],[AREA]],".",Tabla1[[#This Row],[TIPO]]))</f>
        <v>#REF!</v>
      </c>
      <c r="C200" s="230" t="e">
        <f>IF(Tabla1[[#This Row],[Código_Actividad]]="","",'[2]Formulario PPGR1'!#REF!)</f>
        <v>#REF!</v>
      </c>
      <c r="D200" s="230" t="e">
        <f>IF(Tabla1[[#This Row],[Código_Actividad]]="","",'[2]Formulario PPGR1'!#REF!)</f>
        <v>#REF!</v>
      </c>
      <c r="E200" s="230" t="e">
        <f>IF(Tabla1[[#This Row],[Código_Actividad]]="","",'[2]Formulario PPGR1'!#REF!)</f>
        <v>#REF!</v>
      </c>
      <c r="F200" s="230" t="e">
        <f>IF(Tabla1[[#This Row],[Código_Actividad]]="","",'[2]Formulario PPGR1'!#REF!)</f>
        <v>#REF!</v>
      </c>
      <c r="G200" s="380" t="s">
        <v>1157</v>
      </c>
      <c r="H200" s="381" t="s">
        <v>1102</v>
      </c>
      <c r="I200" s="381" t="s">
        <v>880</v>
      </c>
      <c r="J200" s="382">
        <v>2</v>
      </c>
      <c r="K200" s="383">
        <v>15</v>
      </c>
      <c r="L200" s="384" t="e">
        <f>+[3]!Tabla1[[#This Row],[Precio Unitario]]*[3]!Tabla1[[#This Row],[Cantidad de Insumos]]</f>
        <v>#REF!</v>
      </c>
      <c r="M200" s="385"/>
      <c r="N200" s="381"/>
    </row>
    <row r="201" spans="2:14" ht="12.75" x14ac:dyDescent="0.2">
      <c r="B201" s="230" t="e">
        <f>IF(Tabla1[[#This Row],[Código_Actividad]]="","",CONCATENATE(Tabla1[[#This Row],[POA]],".",Tabla1[[#This Row],[SRS]],".",Tabla1[[#This Row],[AREA]],".",Tabla1[[#This Row],[TIPO]]))</f>
        <v>#REF!</v>
      </c>
      <c r="C201" s="230" t="e">
        <f>IF(Tabla1[[#This Row],[Código_Actividad]]="","",'[2]Formulario PPGR1'!#REF!)</f>
        <v>#REF!</v>
      </c>
      <c r="D201" s="230" t="e">
        <f>IF(Tabla1[[#This Row],[Código_Actividad]]="","",'[2]Formulario PPGR1'!#REF!)</f>
        <v>#REF!</v>
      </c>
      <c r="E201" s="230" t="e">
        <f>IF(Tabla1[[#This Row],[Código_Actividad]]="","",'[2]Formulario PPGR1'!#REF!)</f>
        <v>#REF!</v>
      </c>
      <c r="F201" s="230" t="e">
        <f>IF(Tabla1[[#This Row],[Código_Actividad]]="","",'[2]Formulario PPGR1'!#REF!)</f>
        <v>#REF!</v>
      </c>
      <c r="G201" s="380" t="s">
        <v>1157</v>
      </c>
      <c r="H201" s="381" t="s">
        <v>1106</v>
      </c>
      <c r="I201" s="381" t="s">
        <v>880</v>
      </c>
      <c r="J201" s="382">
        <v>1</v>
      </c>
      <c r="K201" s="383">
        <v>1500</v>
      </c>
      <c r="L201" s="384" t="e">
        <f>+[3]!Tabla1[[#This Row],[Precio Unitario]]*[3]!Tabla1[[#This Row],[Cantidad de Insumos]]</f>
        <v>#REF!</v>
      </c>
      <c r="M201" s="385"/>
      <c r="N201" s="381"/>
    </row>
    <row r="202" spans="2:14" ht="12.75" x14ac:dyDescent="0.2">
      <c r="B202" s="230" t="e">
        <f>IF(Tabla1[[#This Row],[Código_Actividad]]="","",CONCATENATE(Tabla1[[#This Row],[POA]],".",Tabla1[[#This Row],[SRS]],".",Tabla1[[#This Row],[AREA]],".",Tabla1[[#This Row],[TIPO]]))</f>
        <v>#REF!</v>
      </c>
      <c r="C202" s="230" t="e">
        <f>IF(Tabla1[[#This Row],[Código_Actividad]]="","",'[2]Formulario PPGR1'!#REF!)</f>
        <v>#REF!</v>
      </c>
      <c r="D202" s="230" t="e">
        <f>IF(Tabla1[[#This Row],[Código_Actividad]]="","",'[2]Formulario PPGR1'!#REF!)</f>
        <v>#REF!</v>
      </c>
      <c r="E202" s="230" t="e">
        <f>IF(Tabla1[[#This Row],[Código_Actividad]]="","",'[2]Formulario PPGR1'!#REF!)</f>
        <v>#REF!</v>
      </c>
      <c r="F202" s="230" t="e">
        <f>IF(Tabla1[[#This Row],[Código_Actividad]]="","",'[2]Formulario PPGR1'!#REF!)</f>
        <v>#REF!</v>
      </c>
      <c r="G202" s="380" t="s">
        <v>1158</v>
      </c>
      <c r="H202" s="381" t="s">
        <v>1100</v>
      </c>
      <c r="I202" s="381" t="s">
        <v>880</v>
      </c>
      <c r="J202" s="382">
        <v>10</v>
      </c>
      <c r="K202" s="383">
        <v>1.1000000000000001</v>
      </c>
      <c r="L202" s="384" t="e">
        <f>+[3]!Tabla1[[#This Row],[Precio Unitario]]*[3]!Tabla1[[#This Row],[Cantidad de Insumos]]</f>
        <v>#REF!</v>
      </c>
      <c r="M202" s="385"/>
      <c r="N202" s="381"/>
    </row>
    <row r="203" spans="2:14" ht="12.75" x14ac:dyDescent="0.2">
      <c r="B203" s="230" t="e">
        <f>IF(Tabla1[[#This Row],[Código_Actividad]]="","",CONCATENATE(Tabla1[[#This Row],[POA]],".",Tabla1[[#This Row],[SRS]],".",Tabla1[[#This Row],[AREA]],".",Tabla1[[#This Row],[TIPO]]))</f>
        <v>#REF!</v>
      </c>
      <c r="C203" s="230" t="e">
        <f>IF(Tabla1[[#This Row],[Código_Actividad]]="","",'[2]Formulario PPGR1'!#REF!)</f>
        <v>#REF!</v>
      </c>
      <c r="D203" s="230" t="e">
        <f>IF(Tabla1[[#This Row],[Código_Actividad]]="","",'[2]Formulario PPGR1'!#REF!)</f>
        <v>#REF!</v>
      </c>
      <c r="E203" s="230" t="e">
        <f>IF(Tabla1[[#This Row],[Código_Actividad]]="","",'[2]Formulario PPGR1'!#REF!)</f>
        <v>#REF!</v>
      </c>
      <c r="F203" s="230" t="e">
        <f>IF(Tabla1[[#This Row],[Código_Actividad]]="","",'[2]Formulario PPGR1'!#REF!)</f>
        <v>#REF!</v>
      </c>
      <c r="G203" s="380" t="s">
        <v>1158</v>
      </c>
      <c r="H203" s="381" t="s">
        <v>1102</v>
      </c>
      <c r="I203" s="381" t="s">
        <v>880</v>
      </c>
      <c r="J203" s="382">
        <v>2</v>
      </c>
      <c r="K203" s="383">
        <v>15</v>
      </c>
      <c r="L203" s="384" t="e">
        <f>+[3]!Tabla1[[#This Row],[Precio Unitario]]*[3]!Tabla1[[#This Row],[Cantidad de Insumos]]</f>
        <v>#REF!</v>
      </c>
      <c r="M203" s="385"/>
      <c r="N203" s="381"/>
    </row>
    <row r="204" spans="2:14" ht="12.75" x14ac:dyDescent="0.2">
      <c r="B204" s="230" t="e">
        <f>IF(Tabla1[[#This Row],[Código_Actividad]]="","",CONCATENATE(Tabla1[[#This Row],[POA]],".",Tabla1[[#This Row],[SRS]],".",Tabla1[[#This Row],[AREA]],".",Tabla1[[#This Row],[TIPO]]))</f>
        <v>#REF!</v>
      </c>
      <c r="C204" s="230" t="e">
        <f>IF(Tabla1[[#This Row],[Código_Actividad]]="","",'[2]Formulario PPGR1'!#REF!)</f>
        <v>#REF!</v>
      </c>
      <c r="D204" s="230" t="e">
        <f>IF(Tabla1[[#This Row],[Código_Actividad]]="","",'[2]Formulario PPGR1'!#REF!)</f>
        <v>#REF!</v>
      </c>
      <c r="E204" s="230" t="e">
        <f>IF(Tabla1[[#This Row],[Código_Actividad]]="","",'[2]Formulario PPGR1'!#REF!)</f>
        <v>#REF!</v>
      </c>
      <c r="F204" s="230" t="e">
        <f>IF(Tabla1[[#This Row],[Código_Actividad]]="","",'[2]Formulario PPGR1'!#REF!)</f>
        <v>#REF!</v>
      </c>
      <c r="G204" s="380" t="s">
        <v>1158</v>
      </c>
      <c r="H204" s="381" t="s">
        <v>1106</v>
      </c>
      <c r="I204" s="381" t="s">
        <v>880</v>
      </c>
      <c r="J204" s="382">
        <v>1</v>
      </c>
      <c r="K204" s="383">
        <v>1500</v>
      </c>
      <c r="L204" s="384" t="e">
        <f>+[3]!Tabla1[[#This Row],[Precio Unitario]]*[3]!Tabla1[[#This Row],[Cantidad de Insumos]]</f>
        <v>#REF!</v>
      </c>
      <c r="M204" s="385"/>
      <c r="N204" s="381"/>
    </row>
    <row r="205" spans="2:14" ht="12.75" x14ac:dyDescent="0.2">
      <c r="B205" s="230" t="e">
        <f>IF(Tabla1[[#This Row],[Código_Actividad]]="","",CONCATENATE(Tabla1[[#This Row],[POA]],".",Tabla1[[#This Row],[SRS]],".",Tabla1[[#This Row],[AREA]],".",Tabla1[[#This Row],[TIPO]]))</f>
        <v>#REF!</v>
      </c>
      <c r="C205" s="230" t="e">
        <f>IF(Tabla1[[#This Row],[Código_Actividad]]="","",'[2]Formulario PPGR1'!#REF!)</f>
        <v>#REF!</v>
      </c>
      <c r="D205" s="230" t="e">
        <f>IF(Tabla1[[#This Row],[Código_Actividad]]="","",'[2]Formulario PPGR1'!#REF!)</f>
        <v>#REF!</v>
      </c>
      <c r="E205" s="230" t="e">
        <f>IF(Tabla1[[#This Row],[Código_Actividad]]="","",'[2]Formulario PPGR1'!#REF!)</f>
        <v>#REF!</v>
      </c>
      <c r="F205" s="230" t="e">
        <f>IF(Tabla1[[#This Row],[Código_Actividad]]="","",'[2]Formulario PPGR1'!#REF!)</f>
        <v>#REF!</v>
      </c>
      <c r="G205" s="380" t="s">
        <v>1159</v>
      </c>
      <c r="H205" s="381" t="s">
        <v>1100</v>
      </c>
      <c r="I205" s="381" t="s">
        <v>880</v>
      </c>
      <c r="J205" s="382">
        <v>10</v>
      </c>
      <c r="K205" s="383">
        <v>1.1000000000000001</v>
      </c>
      <c r="L205" s="384" t="e">
        <f>+[3]!Tabla1[[#This Row],[Precio Unitario]]*[3]!Tabla1[[#This Row],[Cantidad de Insumos]]</f>
        <v>#REF!</v>
      </c>
      <c r="M205" s="385"/>
      <c r="N205" s="381"/>
    </row>
    <row r="206" spans="2:14" ht="12.75" x14ac:dyDescent="0.2">
      <c r="B206" s="230" t="e">
        <f>IF(Tabla1[[#This Row],[Código_Actividad]]="","",CONCATENATE(Tabla1[[#This Row],[POA]],".",Tabla1[[#This Row],[SRS]],".",Tabla1[[#This Row],[AREA]],".",Tabla1[[#This Row],[TIPO]]))</f>
        <v>#REF!</v>
      </c>
      <c r="C206" s="230" t="e">
        <f>IF(Tabla1[[#This Row],[Código_Actividad]]="","",'[2]Formulario PPGR1'!#REF!)</f>
        <v>#REF!</v>
      </c>
      <c r="D206" s="230" t="e">
        <f>IF(Tabla1[[#This Row],[Código_Actividad]]="","",'[2]Formulario PPGR1'!#REF!)</f>
        <v>#REF!</v>
      </c>
      <c r="E206" s="230" t="e">
        <f>IF(Tabla1[[#This Row],[Código_Actividad]]="","",'[2]Formulario PPGR1'!#REF!)</f>
        <v>#REF!</v>
      </c>
      <c r="F206" s="230" t="e">
        <f>IF(Tabla1[[#This Row],[Código_Actividad]]="","",'[2]Formulario PPGR1'!#REF!)</f>
        <v>#REF!</v>
      </c>
      <c r="G206" s="380" t="s">
        <v>1159</v>
      </c>
      <c r="H206" s="381" t="s">
        <v>1102</v>
      </c>
      <c r="I206" s="381" t="s">
        <v>880</v>
      </c>
      <c r="J206" s="382">
        <v>2</v>
      </c>
      <c r="K206" s="383">
        <v>15</v>
      </c>
      <c r="L206" s="384" t="e">
        <f>+[3]!Tabla1[[#This Row],[Precio Unitario]]*[3]!Tabla1[[#This Row],[Cantidad de Insumos]]</f>
        <v>#REF!</v>
      </c>
      <c r="M206" s="385"/>
      <c r="N206" s="381"/>
    </row>
    <row r="207" spans="2:14" ht="12.75" x14ac:dyDescent="0.2">
      <c r="B207" s="230" t="e">
        <f>IF(Tabla1[[#This Row],[Código_Actividad]]="","",CONCATENATE(Tabla1[[#This Row],[POA]],".",Tabla1[[#This Row],[SRS]],".",Tabla1[[#This Row],[AREA]],".",Tabla1[[#This Row],[TIPO]]))</f>
        <v>#REF!</v>
      </c>
      <c r="C207" s="230" t="e">
        <f>IF(Tabla1[[#This Row],[Código_Actividad]]="","",'[2]Formulario PPGR1'!#REF!)</f>
        <v>#REF!</v>
      </c>
      <c r="D207" s="230" t="e">
        <f>IF(Tabla1[[#This Row],[Código_Actividad]]="","",'[2]Formulario PPGR1'!#REF!)</f>
        <v>#REF!</v>
      </c>
      <c r="E207" s="230" t="e">
        <f>IF(Tabla1[[#This Row],[Código_Actividad]]="","",'[2]Formulario PPGR1'!#REF!)</f>
        <v>#REF!</v>
      </c>
      <c r="F207" s="230" t="e">
        <f>IF(Tabla1[[#This Row],[Código_Actividad]]="","",'[2]Formulario PPGR1'!#REF!)</f>
        <v>#REF!</v>
      </c>
      <c r="G207" s="380" t="s">
        <v>1160</v>
      </c>
      <c r="H207" s="381" t="s">
        <v>1100</v>
      </c>
      <c r="I207" s="381" t="s">
        <v>880</v>
      </c>
      <c r="J207" s="382">
        <v>10</v>
      </c>
      <c r="K207" s="383">
        <v>1.1000000000000001</v>
      </c>
      <c r="L207" s="384" t="e">
        <f>+[3]!Tabla1[[#This Row],[Precio Unitario]]*[3]!Tabla1[[#This Row],[Cantidad de Insumos]]</f>
        <v>#REF!</v>
      </c>
      <c r="M207" s="385"/>
      <c r="N207" s="381"/>
    </row>
    <row r="208" spans="2:14" ht="12.75" x14ac:dyDescent="0.2">
      <c r="B208" s="230" t="e">
        <f>IF(Tabla1[[#This Row],[Código_Actividad]]="","",CONCATENATE(Tabla1[[#This Row],[POA]],".",Tabla1[[#This Row],[SRS]],".",Tabla1[[#This Row],[AREA]],".",Tabla1[[#This Row],[TIPO]]))</f>
        <v>#REF!</v>
      </c>
      <c r="C208" s="230" t="e">
        <f>IF(Tabla1[[#This Row],[Código_Actividad]]="","",'[2]Formulario PPGR1'!#REF!)</f>
        <v>#REF!</v>
      </c>
      <c r="D208" s="230" t="e">
        <f>IF(Tabla1[[#This Row],[Código_Actividad]]="","",'[2]Formulario PPGR1'!#REF!)</f>
        <v>#REF!</v>
      </c>
      <c r="E208" s="230" t="e">
        <f>IF(Tabla1[[#This Row],[Código_Actividad]]="","",'[2]Formulario PPGR1'!#REF!)</f>
        <v>#REF!</v>
      </c>
      <c r="F208" s="230" t="e">
        <f>IF(Tabla1[[#This Row],[Código_Actividad]]="","",'[2]Formulario PPGR1'!#REF!)</f>
        <v>#REF!</v>
      </c>
      <c r="G208" s="380" t="s">
        <v>1160</v>
      </c>
      <c r="H208" s="381" t="s">
        <v>1102</v>
      </c>
      <c r="I208" s="381" t="s">
        <v>880</v>
      </c>
      <c r="J208" s="382">
        <v>2</v>
      </c>
      <c r="K208" s="383">
        <v>15</v>
      </c>
      <c r="L208" s="384" t="e">
        <f>+[3]!Tabla1[[#This Row],[Precio Unitario]]*[3]!Tabla1[[#This Row],[Cantidad de Insumos]]</f>
        <v>#REF!</v>
      </c>
      <c r="M208" s="385"/>
      <c r="N208" s="381"/>
    </row>
    <row r="209" spans="2:14" ht="12.75" x14ac:dyDescent="0.2">
      <c r="B209" s="230" t="e">
        <f>IF(Tabla1[[#This Row],[Código_Actividad]]="","",CONCATENATE(Tabla1[[#This Row],[POA]],".",Tabla1[[#This Row],[SRS]],".",Tabla1[[#This Row],[AREA]],".",Tabla1[[#This Row],[TIPO]]))</f>
        <v>#REF!</v>
      </c>
      <c r="C209" s="230" t="e">
        <f>IF(Tabla1[[#This Row],[Código_Actividad]]="","",'[2]Formulario PPGR1'!#REF!)</f>
        <v>#REF!</v>
      </c>
      <c r="D209" s="230" t="e">
        <f>IF(Tabla1[[#This Row],[Código_Actividad]]="","",'[2]Formulario PPGR1'!#REF!)</f>
        <v>#REF!</v>
      </c>
      <c r="E209" s="230" t="e">
        <f>IF(Tabla1[[#This Row],[Código_Actividad]]="","",'[2]Formulario PPGR1'!#REF!)</f>
        <v>#REF!</v>
      </c>
      <c r="F209" s="230" t="e">
        <f>IF(Tabla1[[#This Row],[Código_Actividad]]="","",'[2]Formulario PPGR1'!#REF!)</f>
        <v>#REF!</v>
      </c>
      <c r="G209" s="380" t="s">
        <v>1160</v>
      </c>
      <c r="H209" s="381" t="s">
        <v>1106</v>
      </c>
      <c r="I209" s="381" t="s">
        <v>880</v>
      </c>
      <c r="J209" s="382">
        <v>1</v>
      </c>
      <c r="K209" s="383">
        <v>1500</v>
      </c>
      <c r="L209" s="384" t="e">
        <f>+[3]!Tabla1[[#This Row],[Precio Unitario]]*[3]!Tabla1[[#This Row],[Cantidad de Insumos]]</f>
        <v>#REF!</v>
      </c>
      <c r="M209" s="385"/>
      <c r="N209" s="381"/>
    </row>
    <row r="210" spans="2:14" ht="12.75" x14ac:dyDescent="0.2">
      <c r="B210" s="230" t="e">
        <f>IF(Tabla1[[#This Row],[Código_Actividad]]="","",CONCATENATE(Tabla1[[#This Row],[POA]],".",Tabla1[[#This Row],[SRS]],".",Tabla1[[#This Row],[AREA]],".",Tabla1[[#This Row],[TIPO]]))</f>
        <v>#REF!</v>
      </c>
      <c r="C210" s="230" t="e">
        <f>IF(Tabla1[[#This Row],[Código_Actividad]]="","",'[2]Formulario PPGR1'!#REF!)</f>
        <v>#REF!</v>
      </c>
      <c r="D210" s="230" t="e">
        <f>IF(Tabla1[[#This Row],[Código_Actividad]]="","",'[2]Formulario PPGR1'!#REF!)</f>
        <v>#REF!</v>
      </c>
      <c r="E210" s="230" t="e">
        <f>IF(Tabla1[[#This Row],[Código_Actividad]]="","",'[2]Formulario PPGR1'!#REF!)</f>
        <v>#REF!</v>
      </c>
      <c r="F210" s="230" t="e">
        <f>IF(Tabla1[[#This Row],[Código_Actividad]]="","",'[2]Formulario PPGR1'!#REF!)</f>
        <v>#REF!</v>
      </c>
      <c r="G210" s="380" t="s">
        <v>1161</v>
      </c>
      <c r="H210" s="381" t="s">
        <v>1100</v>
      </c>
      <c r="I210" s="381" t="s">
        <v>1101</v>
      </c>
      <c r="J210" s="382">
        <v>2</v>
      </c>
      <c r="K210" s="383">
        <v>351.8</v>
      </c>
      <c r="L210" s="384" t="e">
        <f>+[3]!Tabla1[[#This Row],[Precio Unitario]]*[3]!Tabla1[[#This Row],[Cantidad de Insumos]]</f>
        <v>#REF!</v>
      </c>
      <c r="M210" s="385"/>
      <c r="N210" s="381"/>
    </row>
    <row r="211" spans="2:14" ht="12.75" x14ac:dyDescent="0.2">
      <c r="B211" s="230" t="e">
        <f>IF(Tabla1[[#This Row],[Código_Actividad]]="","",CONCATENATE(Tabla1[[#This Row],[POA]],".",Tabla1[[#This Row],[SRS]],".",Tabla1[[#This Row],[AREA]],".",Tabla1[[#This Row],[TIPO]]))</f>
        <v>#REF!</v>
      </c>
      <c r="C211" s="230" t="e">
        <f>IF(Tabla1[[#This Row],[Código_Actividad]]="","",'[2]Formulario PPGR1'!#REF!)</f>
        <v>#REF!</v>
      </c>
      <c r="D211" s="230" t="e">
        <f>IF(Tabla1[[#This Row],[Código_Actividad]]="","",'[2]Formulario PPGR1'!#REF!)</f>
        <v>#REF!</v>
      </c>
      <c r="E211" s="230" t="e">
        <f>IF(Tabla1[[#This Row],[Código_Actividad]]="","",'[2]Formulario PPGR1'!#REF!)</f>
        <v>#REF!</v>
      </c>
      <c r="F211" s="230" t="e">
        <f>IF(Tabla1[[#This Row],[Código_Actividad]]="","",'[2]Formulario PPGR1'!#REF!)</f>
        <v>#REF!</v>
      </c>
      <c r="G211" s="380" t="s">
        <v>1161</v>
      </c>
      <c r="H211" s="381" t="s">
        <v>1102</v>
      </c>
      <c r="I211" s="381" t="s">
        <v>880</v>
      </c>
      <c r="J211" s="382">
        <v>3</v>
      </c>
      <c r="K211" s="383">
        <v>15</v>
      </c>
      <c r="L211" s="384" t="e">
        <f>+[3]!Tabla1[[#This Row],[Precio Unitario]]*[3]!Tabla1[[#This Row],[Cantidad de Insumos]]</f>
        <v>#REF!</v>
      </c>
      <c r="M211" s="385"/>
      <c r="N211" s="381"/>
    </row>
    <row r="212" spans="2:14" ht="12.75" x14ac:dyDescent="0.2">
      <c r="B212" s="230" t="e">
        <f>IF(Tabla1[[#This Row],[Código_Actividad]]="","",CONCATENATE(Tabla1[[#This Row],[POA]],".",Tabla1[[#This Row],[SRS]],".",Tabla1[[#This Row],[AREA]],".",Tabla1[[#This Row],[TIPO]]))</f>
        <v>#REF!</v>
      </c>
      <c r="C212" s="230" t="e">
        <f>IF(Tabla1[[#This Row],[Código_Actividad]]="","",'[2]Formulario PPGR1'!#REF!)</f>
        <v>#REF!</v>
      </c>
      <c r="D212" s="230" t="e">
        <f>IF(Tabla1[[#This Row],[Código_Actividad]]="","",'[2]Formulario PPGR1'!#REF!)</f>
        <v>#REF!</v>
      </c>
      <c r="E212" s="230" t="e">
        <f>IF(Tabla1[[#This Row],[Código_Actividad]]="","",'[2]Formulario PPGR1'!#REF!)</f>
        <v>#REF!</v>
      </c>
      <c r="F212" s="230" t="e">
        <f>IF(Tabla1[[#This Row],[Código_Actividad]]="","",'[2]Formulario PPGR1'!#REF!)</f>
        <v>#REF!</v>
      </c>
      <c r="G212" s="380" t="s">
        <v>1161</v>
      </c>
      <c r="H212" s="381" t="s">
        <v>1103</v>
      </c>
      <c r="I212" s="381" t="s">
        <v>1104</v>
      </c>
      <c r="J212" s="382">
        <v>1</v>
      </c>
      <c r="K212" s="383">
        <v>750</v>
      </c>
      <c r="L212" s="384" t="e">
        <f>+[3]!Tabla1[[#This Row],[Precio Unitario]]*[3]!Tabla1[[#This Row],[Cantidad de Insumos]]</f>
        <v>#REF!</v>
      </c>
      <c r="M212" s="385"/>
      <c r="N212" s="381"/>
    </row>
    <row r="213" spans="2:14" ht="12.75" x14ac:dyDescent="0.2">
      <c r="B213" s="230" t="e">
        <f>IF(Tabla1[[#This Row],[Código_Actividad]]="","",CONCATENATE(Tabla1[[#This Row],[POA]],".",Tabla1[[#This Row],[SRS]],".",Tabla1[[#This Row],[AREA]],".",Tabla1[[#This Row],[TIPO]]))</f>
        <v>#REF!</v>
      </c>
      <c r="C213" s="230" t="e">
        <f>IF(Tabla1[[#This Row],[Código_Actividad]]="","",'[2]Formulario PPGR1'!#REF!)</f>
        <v>#REF!</v>
      </c>
      <c r="D213" s="230" t="e">
        <f>IF(Tabla1[[#This Row],[Código_Actividad]]="","",'[2]Formulario PPGR1'!#REF!)</f>
        <v>#REF!</v>
      </c>
      <c r="E213" s="230" t="e">
        <f>IF(Tabla1[[#This Row],[Código_Actividad]]="","",'[2]Formulario PPGR1'!#REF!)</f>
        <v>#REF!</v>
      </c>
      <c r="F213" s="230" t="e">
        <f>IF(Tabla1[[#This Row],[Código_Actividad]]="","",'[2]Formulario PPGR1'!#REF!)</f>
        <v>#REF!</v>
      </c>
      <c r="G213" s="386" t="s">
        <v>1162</v>
      </c>
      <c r="H213" s="381" t="s">
        <v>1100</v>
      </c>
      <c r="I213" s="381" t="s">
        <v>880</v>
      </c>
      <c r="J213" s="382">
        <v>30</v>
      </c>
      <c r="K213" s="383">
        <v>1.1000000000000001</v>
      </c>
      <c r="L213" s="384" t="e">
        <f>+[3]!Tabla1[[#This Row],[Precio Unitario]]*[3]!Tabla1[[#This Row],[Cantidad de Insumos]]</f>
        <v>#REF!</v>
      </c>
      <c r="M213" s="385"/>
      <c r="N213" s="381"/>
    </row>
    <row r="214" spans="2:14" ht="12.75" x14ac:dyDescent="0.2">
      <c r="B214" s="230" t="e">
        <f>IF(Tabla1[[#This Row],[Código_Actividad]]="","",CONCATENATE(Tabla1[[#This Row],[POA]],".",Tabla1[[#This Row],[SRS]],".",Tabla1[[#This Row],[AREA]],".",Tabla1[[#This Row],[TIPO]]))</f>
        <v>#REF!</v>
      </c>
      <c r="C214" s="230" t="e">
        <f>IF(Tabla1[[#This Row],[Código_Actividad]]="","",'[2]Formulario PPGR1'!#REF!)</f>
        <v>#REF!</v>
      </c>
      <c r="D214" s="230" t="e">
        <f>IF(Tabla1[[#This Row],[Código_Actividad]]="","",'[2]Formulario PPGR1'!#REF!)</f>
        <v>#REF!</v>
      </c>
      <c r="E214" s="230" t="e">
        <f>IF(Tabla1[[#This Row],[Código_Actividad]]="","",'[2]Formulario PPGR1'!#REF!)</f>
        <v>#REF!</v>
      </c>
      <c r="F214" s="230" t="e">
        <f>IF(Tabla1[[#This Row],[Código_Actividad]]="","",'[2]Formulario PPGR1'!#REF!)</f>
        <v>#REF!</v>
      </c>
      <c r="G214" s="386" t="s">
        <v>1162</v>
      </c>
      <c r="H214" s="381" t="s">
        <v>1102</v>
      </c>
      <c r="I214" s="381" t="s">
        <v>880</v>
      </c>
      <c r="J214" s="382">
        <v>3</v>
      </c>
      <c r="K214" s="383">
        <v>15</v>
      </c>
      <c r="L214" s="384" t="e">
        <f>+[3]!Tabla1[[#This Row],[Precio Unitario]]*[3]!Tabla1[[#This Row],[Cantidad de Insumos]]</f>
        <v>#REF!</v>
      </c>
      <c r="M214" s="385"/>
      <c r="N214" s="381"/>
    </row>
    <row r="215" spans="2:14" s="45" customFormat="1" ht="12.75" x14ac:dyDescent="0.2">
      <c r="B215" s="387" t="e">
        <f>IF(Tabla1[[#This Row],[Código_Actividad]]="","",CONCATENATE(Tabla1[[#This Row],[POA]],".",Tabla1[[#This Row],[SRS]],".",Tabla1[[#This Row],[AREA]],".",Tabla1[[#This Row],[TIPO]]))</f>
        <v>#REF!</v>
      </c>
      <c r="C215" s="387" t="e">
        <f>IF(Tabla1[[#This Row],[Código_Actividad]]="","",'[2]Formulario PPGR1'!#REF!)</f>
        <v>#REF!</v>
      </c>
      <c r="D215" s="387" t="e">
        <f>IF(Tabla1[[#This Row],[Código_Actividad]]="","",'[2]Formulario PPGR1'!#REF!)</f>
        <v>#REF!</v>
      </c>
      <c r="E215" s="387" t="e">
        <f>IF(Tabla1[[#This Row],[Código_Actividad]]="","",'[2]Formulario PPGR1'!#REF!)</f>
        <v>#REF!</v>
      </c>
      <c r="F215" s="387" t="e">
        <f>IF(Tabla1[[#This Row],[Código_Actividad]]="","",'[2]Formulario PPGR1'!#REF!)</f>
        <v>#REF!</v>
      </c>
      <c r="G215" s="386" t="s">
        <v>1162</v>
      </c>
      <c r="H215" s="381" t="s">
        <v>1103</v>
      </c>
      <c r="I215" s="381" t="s">
        <v>1104</v>
      </c>
      <c r="J215" s="382">
        <v>1</v>
      </c>
      <c r="K215" s="383">
        <v>750</v>
      </c>
      <c r="L215" s="384" t="e">
        <f>+[3]!Tabla1[[#This Row],[Precio Unitario]]*[3]!Tabla1[[#This Row],[Cantidad de Insumos]]</f>
        <v>#REF!</v>
      </c>
      <c r="M215" s="385"/>
      <c r="N215" s="381"/>
    </row>
    <row r="216" spans="2:14" s="45" customFormat="1" ht="12.75" x14ac:dyDescent="0.2">
      <c r="B216" s="387" t="e">
        <f>IF(Tabla1[[#This Row],[Código_Actividad]]="","",CONCATENATE(Tabla1[[#This Row],[POA]],".",Tabla1[[#This Row],[SRS]],".",Tabla1[[#This Row],[AREA]],".",Tabla1[[#This Row],[TIPO]]))</f>
        <v>#REF!</v>
      </c>
      <c r="C216" s="387" t="e">
        <f>IF(Tabla1[[#This Row],[Código_Actividad]]="","",'[2]Formulario PPGR1'!#REF!)</f>
        <v>#REF!</v>
      </c>
      <c r="D216" s="387" t="e">
        <f>IF(Tabla1[[#This Row],[Código_Actividad]]="","",'[2]Formulario PPGR1'!#REF!)</f>
        <v>#REF!</v>
      </c>
      <c r="E216" s="387" t="e">
        <f>IF(Tabla1[[#This Row],[Código_Actividad]]="","",'[2]Formulario PPGR1'!#REF!)</f>
        <v>#REF!</v>
      </c>
      <c r="F216" s="387" t="e">
        <f>IF(Tabla1[[#This Row],[Código_Actividad]]="","",'[2]Formulario PPGR1'!#REF!)</f>
        <v>#REF!</v>
      </c>
      <c r="G216" s="380" t="s">
        <v>1163</v>
      </c>
      <c r="H216" s="381" t="s">
        <v>1100</v>
      </c>
      <c r="I216" s="381" t="s">
        <v>880</v>
      </c>
      <c r="J216" s="382">
        <v>30</v>
      </c>
      <c r="K216" s="383">
        <v>1.1000000000000001</v>
      </c>
      <c r="L216" s="384" t="e">
        <f>+[3]!Tabla1[[#This Row],[Precio Unitario]]*[3]!Tabla1[[#This Row],[Cantidad de Insumos]]</f>
        <v>#REF!</v>
      </c>
      <c r="M216" s="385"/>
      <c r="N216" s="381"/>
    </row>
    <row r="217" spans="2:14" s="45" customFormat="1" ht="12.75" x14ac:dyDescent="0.2">
      <c r="B217" s="387" t="e">
        <f>IF(Tabla1[[#This Row],[Código_Actividad]]="","",CONCATENATE(Tabla1[[#This Row],[POA]],".",Tabla1[[#This Row],[SRS]],".",Tabla1[[#This Row],[AREA]],".",Tabla1[[#This Row],[TIPO]]))</f>
        <v>#REF!</v>
      </c>
      <c r="C217" s="387" t="e">
        <f>IF(Tabla1[[#This Row],[Código_Actividad]]="","",'[2]Formulario PPGR1'!#REF!)</f>
        <v>#REF!</v>
      </c>
      <c r="D217" s="387" t="e">
        <f>IF(Tabla1[[#This Row],[Código_Actividad]]="","",'[2]Formulario PPGR1'!#REF!)</f>
        <v>#REF!</v>
      </c>
      <c r="E217" s="387" t="e">
        <f>IF(Tabla1[[#This Row],[Código_Actividad]]="","",'[2]Formulario PPGR1'!#REF!)</f>
        <v>#REF!</v>
      </c>
      <c r="F217" s="387" t="e">
        <f>IF(Tabla1[[#This Row],[Código_Actividad]]="","",'[2]Formulario PPGR1'!#REF!)</f>
        <v>#REF!</v>
      </c>
      <c r="G217" s="380" t="s">
        <v>1163</v>
      </c>
      <c r="H217" s="381" t="s">
        <v>1103</v>
      </c>
      <c r="I217" s="381" t="s">
        <v>1104</v>
      </c>
      <c r="J217" s="382">
        <v>1</v>
      </c>
      <c r="K217" s="383">
        <v>750</v>
      </c>
      <c r="L217" s="384" t="e">
        <f>+[3]!Tabla1[[#This Row],[Precio Unitario]]*[3]!Tabla1[[#This Row],[Cantidad de Insumos]]</f>
        <v>#REF!</v>
      </c>
      <c r="M217" s="385"/>
      <c r="N217" s="381"/>
    </row>
    <row r="218" spans="2:14" s="45" customFormat="1" ht="12.75" x14ac:dyDescent="0.2">
      <c r="B218" s="387" t="e">
        <f>IF(Tabla1[[#This Row],[Código_Actividad]]="","",CONCATENATE(Tabla1[[#This Row],[POA]],".",Tabla1[[#This Row],[SRS]],".",Tabla1[[#This Row],[AREA]],".",Tabla1[[#This Row],[TIPO]]))</f>
        <v>#REF!</v>
      </c>
      <c r="C218" s="387" t="e">
        <f>IF(Tabla1[[#This Row],[Código_Actividad]]="","",'[2]Formulario PPGR1'!#REF!)</f>
        <v>#REF!</v>
      </c>
      <c r="D218" s="387" t="e">
        <f>IF(Tabla1[[#This Row],[Código_Actividad]]="","",'[2]Formulario PPGR1'!#REF!)</f>
        <v>#REF!</v>
      </c>
      <c r="E218" s="387" t="e">
        <f>IF(Tabla1[[#This Row],[Código_Actividad]]="","",'[2]Formulario PPGR1'!#REF!)</f>
        <v>#REF!</v>
      </c>
      <c r="F218" s="387" t="e">
        <f>IF(Tabla1[[#This Row],[Código_Actividad]]="","",'[2]Formulario PPGR1'!#REF!)</f>
        <v>#REF!</v>
      </c>
      <c r="G218" s="386" t="s">
        <v>1164</v>
      </c>
      <c r="H218" s="381" t="s">
        <v>1100</v>
      </c>
      <c r="I218" s="381" t="s">
        <v>880</v>
      </c>
      <c r="J218" s="382">
        <v>6</v>
      </c>
      <c r="K218" s="383">
        <v>1.1000000000000001</v>
      </c>
      <c r="L218" s="384" t="e">
        <f>+[3]!Tabla1[[#This Row],[Precio Unitario]]*[3]!Tabla1[[#This Row],[Cantidad de Insumos]]</f>
        <v>#REF!</v>
      </c>
      <c r="M218" s="385"/>
      <c r="N218" s="381"/>
    </row>
    <row r="219" spans="2:14" s="45" customFormat="1" ht="12.75" x14ac:dyDescent="0.2">
      <c r="B219" s="387" t="e">
        <f>IF(Tabla1[[#This Row],[Código_Actividad]]="","",CONCATENATE(Tabla1[[#This Row],[POA]],".",Tabla1[[#This Row],[SRS]],".",Tabla1[[#This Row],[AREA]],".",Tabla1[[#This Row],[TIPO]]))</f>
        <v>#REF!</v>
      </c>
      <c r="C219" s="387" t="e">
        <f>IF(Tabla1[[#This Row],[Código_Actividad]]="","",'[2]Formulario PPGR1'!#REF!)</f>
        <v>#REF!</v>
      </c>
      <c r="D219" s="387" t="e">
        <f>IF(Tabla1[[#This Row],[Código_Actividad]]="","",'[2]Formulario PPGR1'!#REF!)</f>
        <v>#REF!</v>
      </c>
      <c r="E219" s="387" t="e">
        <f>IF(Tabla1[[#This Row],[Código_Actividad]]="","",'[2]Formulario PPGR1'!#REF!)</f>
        <v>#REF!</v>
      </c>
      <c r="F219" s="387" t="e">
        <f>IF(Tabla1[[#This Row],[Código_Actividad]]="","",'[2]Formulario PPGR1'!#REF!)</f>
        <v>#REF!</v>
      </c>
      <c r="G219" s="386" t="s">
        <v>1164</v>
      </c>
      <c r="H219" s="381" t="s">
        <v>1102</v>
      </c>
      <c r="I219" s="381" t="s">
        <v>880</v>
      </c>
      <c r="J219" s="382">
        <v>1</v>
      </c>
      <c r="K219" s="383">
        <v>15</v>
      </c>
      <c r="L219" s="384" t="e">
        <f>+[3]!Tabla1[[#This Row],[Precio Unitario]]*[3]!Tabla1[[#This Row],[Cantidad de Insumos]]</f>
        <v>#REF!</v>
      </c>
      <c r="M219" s="385"/>
      <c r="N219" s="381"/>
    </row>
    <row r="220" spans="2:14" s="45" customFormat="1" ht="12.75" x14ac:dyDescent="0.2">
      <c r="B220" s="387" t="e">
        <f>IF(Tabla1[[#This Row],[Código_Actividad]]="","",CONCATENATE(Tabla1[[#This Row],[POA]],".",Tabla1[[#This Row],[SRS]],".",Tabla1[[#This Row],[AREA]],".",Tabla1[[#This Row],[TIPO]]))</f>
        <v>#REF!</v>
      </c>
      <c r="C220" s="387" t="e">
        <f>IF(Tabla1[[#This Row],[Código_Actividad]]="","",'[2]Formulario PPGR1'!#REF!)</f>
        <v>#REF!</v>
      </c>
      <c r="D220" s="387" t="e">
        <f>IF(Tabla1[[#This Row],[Código_Actividad]]="","",'[2]Formulario PPGR1'!#REF!)</f>
        <v>#REF!</v>
      </c>
      <c r="E220" s="387" t="e">
        <f>IF(Tabla1[[#This Row],[Código_Actividad]]="","",'[2]Formulario PPGR1'!#REF!)</f>
        <v>#REF!</v>
      </c>
      <c r="F220" s="387" t="e">
        <f>IF(Tabla1[[#This Row],[Código_Actividad]]="","",'[2]Formulario PPGR1'!#REF!)</f>
        <v>#REF!</v>
      </c>
      <c r="G220" s="386" t="s">
        <v>1164</v>
      </c>
      <c r="H220" s="381" t="s">
        <v>1106</v>
      </c>
      <c r="I220" s="381" t="s">
        <v>880</v>
      </c>
      <c r="J220" s="382">
        <v>2</v>
      </c>
      <c r="K220" s="383">
        <v>1500</v>
      </c>
      <c r="L220" s="384" t="e">
        <f>+[3]!Tabla1[[#This Row],[Precio Unitario]]*[3]!Tabla1[[#This Row],[Cantidad de Insumos]]</f>
        <v>#REF!</v>
      </c>
      <c r="M220" s="385"/>
      <c r="N220" s="381"/>
    </row>
    <row r="221" spans="2:14" s="45" customFormat="1" ht="12.75" x14ac:dyDescent="0.2">
      <c r="B221" s="387" t="e">
        <f>IF(Tabla1[[#This Row],[Código_Actividad]]="","",CONCATENATE(Tabla1[[#This Row],[POA]],".",Tabla1[[#This Row],[SRS]],".",Tabla1[[#This Row],[AREA]],".",Tabla1[[#This Row],[TIPO]]))</f>
        <v>#REF!</v>
      </c>
      <c r="C221" s="387" t="e">
        <f>IF(Tabla1[[#This Row],[Código_Actividad]]="","",'[2]Formulario PPGR1'!#REF!)</f>
        <v>#REF!</v>
      </c>
      <c r="D221" s="387" t="e">
        <f>IF(Tabla1[[#This Row],[Código_Actividad]]="","",'[2]Formulario PPGR1'!#REF!)</f>
        <v>#REF!</v>
      </c>
      <c r="E221" s="387" t="e">
        <f>IF(Tabla1[[#This Row],[Código_Actividad]]="","",'[2]Formulario PPGR1'!#REF!)</f>
        <v>#REF!</v>
      </c>
      <c r="F221" s="387" t="e">
        <f>IF(Tabla1[[#This Row],[Código_Actividad]]="","",'[2]Formulario PPGR1'!#REF!)</f>
        <v>#REF!</v>
      </c>
      <c r="G221" s="386" t="s">
        <v>1165</v>
      </c>
      <c r="H221" s="381" t="s">
        <v>1100</v>
      </c>
      <c r="I221" s="381" t="s">
        <v>880</v>
      </c>
      <c r="J221" s="382">
        <v>6</v>
      </c>
      <c r="K221" s="383">
        <v>1.1000000000000001</v>
      </c>
      <c r="L221" s="384" t="e">
        <f>+[3]!Tabla1[[#This Row],[Precio Unitario]]*[3]!Tabla1[[#This Row],[Cantidad de Insumos]]</f>
        <v>#REF!</v>
      </c>
      <c r="M221" s="385"/>
      <c r="N221" s="381"/>
    </row>
    <row r="222" spans="2:14" s="45" customFormat="1" ht="12.75" x14ac:dyDescent="0.2">
      <c r="B222" s="387" t="e">
        <f>IF(Tabla1[[#This Row],[Código_Actividad]]="","",CONCATENATE(Tabla1[[#This Row],[POA]],".",Tabla1[[#This Row],[SRS]],".",Tabla1[[#This Row],[AREA]],".",Tabla1[[#This Row],[TIPO]]))</f>
        <v>#REF!</v>
      </c>
      <c r="C222" s="387" t="e">
        <f>IF(Tabla1[[#This Row],[Código_Actividad]]="","",'[2]Formulario PPGR1'!#REF!)</f>
        <v>#REF!</v>
      </c>
      <c r="D222" s="387" t="e">
        <f>IF(Tabla1[[#This Row],[Código_Actividad]]="","",'[2]Formulario PPGR1'!#REF!)</f>
        <v>#REF!</v>
      </c>
      <c r="E222" s="387" t="e">
        <f>IF(Tabla1[[#This Row],[Código_Actividad]]="","",'[2]Formulario PPGR1'!#REF!)</f>
        <v>#REF!</v>
      </c>
      <c r="F222" s="387" t="e">
        <f>IF(Tabla1[[#This Row],[Código_Actividad]]="","",'[2]Formulario PPGR1'!#REF!)</f>
        <v>#REF!</v>
      </c>
      <c r="G222" s="386" t="s">
        <v>1165</v>
      </c>
      <c r="H222" s="381" t="s">
        <v>1102</v>
      </c>
      <c r="I222" s="381" t="s">
        <v>880</v>
      </c>
      <c r="J222" s="382">
        <v>1</v>
      </c>
      <c r="K222" s="383">
        <v>15</v>
      </c>
      <c r="L222" s="384" t="e">
        <f>+[3]!Tabla1[[#This Row],[Precio Unitario]]*[3]!Tabla1[[#This Row],[Cantidad de Insumos]]</f>
        <v>#REF!</v>
      </c>
      <c r="M222" s="385"/>
      <c r="N222" s="381"/>
    </row>
    <row r="223" spans="2:14" s="45" customFormat="1" ht="12.75" x14ac:dyDescent="0.2">
      <c r="B223" s="387" t="e">
        <f>IF(Tabla1[[#This Row],[Código_Actividad]]="","",CONCATENATE(Tabla1[[#This Row],[POA]],".",Tabla1[[#This Row],[SRS]],".",Tabla1[[#This Row],[AREA]],".",Tabla1[[#This Row],[TIPO]]))</f>
        <v>#REF!</v>
      </c>
      <c r="C223" s="387" t="e">
        <f>IF(Tabla1[[#This Row],[Código_Actividad]]="","",'[2]Formulario PPGR1'!#REF!)</f>
        <v>#REF!</v>
      </c>
      <c r="D223" s="387" t="e">
        <f>IF(Tabla1[[#This Row],[Código_Actividad]]="","",'[2]Formulario PPGR1'!#REF!)</f>
        <v>#REF!</v>
      </c>
      <c r="E223" s="387" t="e">
        <f>IF(Tabla1[[#This Row],[Código_Actividad]]="","",'[2]Formulario PPGR1'!#REF!)</f>
        <v>#REF!</v>
      </c>
      <c r="F223" s="387" t="e">
        <f>IF(Tabla1[[#This Row],[Código_Actividad]]="","",'[2]Formulario PPGR1'!#REF!)</f>
        <v>#REF!</v>
      </c>
      <c r="G223" s="386" t="s">
        <v>1165</v>
      </c>
      <c r="H223" s="381" t="s">
        <v>1106</v>
      </c>
      <c r="I223" s="381" t="s">
        <v>880</v>
      </c>
      <c r="J223" s="382">
        <v>1</v>
      </c>
      <c r="K223" s="383">
        <v>1500</v>
      </c>
      <c r="L223" s="384" t="e">
        <f>+[3]!Tabla1[[#This Row],[Precio Unitario]]*[3]!Tabla1[[#This Row],[Cantidad de Insumos]]</f>
        <v>#REF!</v>
      </c>
      <c r="M223" s="385"/>
      <c r="N223" s="381"/>
    </row>
    <row r="224" spans="2:14" s="45" customFormat="1" ht="12.75" x14ac:dyDescent="0.2">
      <c r="B224" s="387" t="e">
        <f>IF(Tabla1[[#This Row],[Código_Actividad]]="","",CONCATENATE(Tabla1[[#This Row],[POA]],".",Tabla1[[#This Row],[SRS]],".",Tabla1[[#This Row],[AREA]],".",Tabla1[[#This Row],[TIPO]]))</f>
        <v>#REF!</v>
      </c>
      <c r="C224" s="387" t="e">
        <f>IF(Tabla1[[#This Row],[Código_Actividad]]="","",'[2]Formulario PPGR1'!#REF!)</f>
        <v>#REF!</v>
      </c>
      <c r="D224" s="387" t="e">
        <f>IF(Tabla1[[#This Row],[Código_Actividad]]="","",'[2]Formulario PPGR1'!#REF!)</f>
        <v>#REF!</v>
      </c>
      <c r="E224" s="387" t="e">
        <f>IF(Tabla1[[#This Row],[Código_Actividad]]="","",'[2]Formulario PPGR1'!#REF!)</f>
        <v>#REF!</v>
      </c>
      <c r="F224" s="387" t="e">
        <f>IF(Tabla1[[#This Row],[Código_Actividad]]="","",'[2]Formulario PPGR1'!#REF!)</f>
        <v>#REF!</v>
      </c>
      <c r="G224" s="380" t="s">
        <v>1094</v>
      </c>
      <c r="H224" s="381" t="s">
        <v>1100</v>
      </c>
      <c r="I224" s="381" t="s">
        <v>880</v>
      </c>
      <c r="J224" s="382">
        <v>6</v>
      </c>
      <c r="K224" s="383">
        <v>1.1000000000000001</v>
      </c>
      <c r="L224" s="384" t="e">
        <f>+[3]!Tabla1[[#This Row],[Precio Unitario]]*[3]!Tabla1[[#This Row],[Cantidad de Insumos]]</f>
        <v>#REF!</v>
      </c>
      <c r="M224" s="385"/>
      <c r="N224" s="381"/>
    </row>
    <row r="225" spans="2:14" s="45" customFormat="1" ht="12.75" x14ac:dyDescent="0.2">
      <c r="B225" s="387" t="e">
        <f>IF(Tabla1[[#This Row],[Código_Actividad]]="","",CONCATENATE(Tabla1[[#This Row],[POA]],".",Tabla1[[#This Row],[SRS]],".",Tabla1[[#This Row],[AREA]],".",Tabla1[[#This Row],[TIPO]]))</f>
        <v>#REF!</v>
      </c>
      <c r="C225" s="387" t="e">
        <f>IF(Tabla1[[#This Row],[Código_Actividad]]="","",'[2]Formulario PPGR1'!#REF!)</f>
        <v>#REF!</v>
      </c>
      <c r="D225" s="387" t="e">
        <f>IF(Tabla1[[#This Row],[Código_Actividad]]="","",'[2]Formulario PPGR1'!#REF!)</f>
        <v>#REF!</v>
      </c>
      <c r="E225" s="387" t="e">
        <f>IF(Tabla1[[#This Row],[Código_Actividad]]="","",'[2]Formulario PPGR1'!#REF!)</f>
        <v>#REF!</v>
      </c>
      <c r="F225" s="387" t="e">
        <f>IF(Tabla1[[#This Row],[Código_Actividad]]="","",'[2]Formulario PPGR1'!#REF!)</f>
        <v>#REF!</v>
      </c>
      <c r="G225" s="380" t="s">
        <v>1094</v>
      </c>
      <c r="H225" s="381" t="s">
        <v>1102</v>
      </c>
      <c r="I225" s="381" t="s">
        <v>880</v>
      </c>
      <c r="J225" s="382">
        <v>1</v>
      </c>
      <c r="K225" s="383">
        <v>15</v>
      </c>
      <c r="L225" s="384" t="e">
        <f>+[3]!Tabla1[[#This Row],[Precio Unitario]]*[3]!Tabla1[[#This Row],[Cantidad de Insumos]]</f>
        <v>#REF!</v>
      </c>
      <c r="M225" s="385"/>
      <c r="N225" s="381"/>
    </row>
    <row r="226" spans="2:14" s="45" customFormat="1" ht="12.75" x14ac:dyDescent="0.2">
      <c r="B226" s="387" t="e">
        <f>IF(Tabla1[[#This Row],[Código_Actividad]]="","",CONCATENATE(Tabla1[[#This Row],[POA]],".",Tabla1[[#This Row],[SRS]],".",Tabla1[[#This Row],[AREA]],".",Tabla1[[#This Row],[TIPO]]))</f>
        <v>#REF!</v>
      </c>
      <c r="C226" s="387" t="e">
        <f>IF(Tabla1[[#This Row],[Código_Actividad]]="","",'[2]Formulario PPGR1'!#REF!)</f>
        <v>#REF!</v>
      </c>
      <c r="D226" s="387" t="e">
        <f>IF(Tabla1[[#This Row],[Código_Actividad]]="","",'[2]Formulario PPGR1'!#REF!)</f>
        <v>#REF!</v>
      </c>
      <c r="E226" s="387" t="e">
        <f>IF(Tabla1[[#This Row],[Código_Actividad]]="","",'[2]Formulario PPGR1'!#REF!)</f>
        <v>#REF!</v>
      </c>
      <c r="F226" s="387" t="e">
        <f>IF(Tabla1[[#This Row],[Código_Actividad]]="","",'[2]Formulario PPGR1'!#REF!)</f>
        <v>#REF!</v>
      </c>
      <c r="G226" s="380" t="s">
        <v>1094</v>
      </c>
      <c r="H226" s="381" t="s">
        <v>1106</v>
      </c>
      <c r="I226" s="381" t="s">
        <v>880</v>
      </c>
      <c r="J226" s="382">
        <v>1</v>
      </c>
      <c r="K226" s="383">
        <v>1500</v>
      </c>
      <c r="L226" s="384" t="e">
        <f>+[3]!Tabla1[[#This Row],[Precio Unitario]]*[3]!Tabla1[[#This Row],[Cantidad de Insumos]]</f>
        <v>#REF!</v>
      </c>
      <c r="M226" s="385"/>
      <c r="N226" s="381"/>
    </row>
    <row r="227" spans="2:14" s="45" customFormat="1" ht="12.75" x14ac:dyDescent="0.2">
      <c r="B227" s="387" t="e">
        <f>IF(Tabla1[[#This Row],[Código_Actividad]]="","",CONCATENATE(Tabla1[[#This Row],[POA]],".",Tabla1[[#This Row],[SRS]],".",Tabla1[[#This Row],[AREA]],".",Tabla1[[#This Row],[TIPO]]))</f>
        <v>#REF!</v>
      </c>
      <c r="C227" s="387" t="e">
        <f>IF(Tabla1[[#This Row],[Código_Actividad]]="","",'[2]Formulario PPGR1'!#REF!)</f>
        <v>#REF!</v>
      </c>
      <c r="D227" s="387" t="e">
        <f>IF(Tabla1[[#This Row],[Código_Actividad]]="","",'[2]Formulario PPGR1'!#REF!)</f>
        <v>#REF!</v>
      </c>
      <c r="E227" s="387" t="e">
        <f>IF(Tabla1[[#This Row],[Código_Actividad]]="","",'[2]Formulario PPGR1'!#REF!)</f>
        <v>#REF!</v>
      </c>
      <c r="F227" s="387" t="e">
        <f>IF(Tabla1[[#This Row],[Código_Actividad]]="","",'[2]Formulario PPGR1'!#REF!)</f>
        <v>#REF!</v>
      </c>
      <c r="G227" s="386" t="s">
        <v>1095</v>
      </c>
      <c r="H227" s="381" t="s">
        <v>1100</v>
      </c>
      <c r="I227" s="381" t="s">
        <v>1101</v>
      </c>
      <c r="J227" s="382">
        <v>2</v>
      </c>
      <c r="K227" s="383">
        <v>351.8</v>
      </c>
      <c r="L227" s="384" t="e">
        <f>+[3]!Tabla1[[#This Row],[Precio Unitario]]*[3]!Tabla1[[#This Row],[Cantidad de Insumos]]</f>
        <v>#REF!</v>
      </c>
      <c r="M227" s="385"/>
      <c r="N227" s="381"/>
    </row>
    <row r="228" spans="2:14" s="45" customFormat="1" ht="12.75" x14ac:dyDescent="0.2">
      <c r="B228" s="387" t="e">
        <f>IF(Tabla1[[#This Row],[Código_Actividad]]="","",CONCATENATE(Tabla1[[#This Row],[POA]],".",Tabla1[[#This Row],[SRS]],".",Tabla1[[#This Row],[AREA]],".",Tabla1[[#This Row],[TIPO]]))</f>
        <v>#REF!</v>
      </c>
      <c r="C228" s="387" t="e">
        <f>IF(Tabla1[[#This Row],[Código_Actividad]]="","",'[2]Formulario PPGR1'!#REF!)</f>
        <v>#REF!</v>
      </c>
      <c r="D228" s="387" t="e">
        <f>IF(Tabla1[[#This Row],[Código_Actividad]]="","",'[2]Formulario PPGR1'!#REF!)</f>
        <v>#REF!</v>
      </c>
      <c r="E228" s="387" t="e">
        <f>IF(Tabla1[[#This Row],[Código_Actividad]]="","",'[2]Formulario PPGR1'!#REF!)</f>
        <v>#REF!</v>
      </c>
      <c r="F228" s="387" t="e">
        <f>IF(Tabla1[[#This Row],[Código_Actividad]]="","",'[2]Formulario PPGR1'!#REF!)</f>
        <v>#REF!</v>
      </c>
      <c r="G228" s="386" t="s">
        <v>1095</v>
      </c>
      <c r="H228" s="381" t="s">
        <v>1102</v>
      </c>
      <c r="I228" s="381" t="s">
        <v>880</v>
      </c>
      <c r="J228" s="382">
        <v>3</v>
      </c>
      <c r="K228" s="383">
        <v>15</v>
      </c>
      <c r="L228" s="384" t="e">
        <f>+[3]!Tabla1[[#This Row],[Precio Unitario]]*[3]!Tabla1[[#This Row],[Cantidad de Insumos]]</f>
        <v>#REF!</v>
      </c>
      <c r="M228" s="385"/>
      <c r="N228" s="381"/>
    </row>
    <row r="229" spans="2:14" s="45" customFormat="1" ht="12.75" x14ac:dyDescent="0.2">
      <c r="B229" s="387" t="e">
        <f>IF(Tabla1[[#This Row],[Código_Actividad]]="","",CONCATENATE(Tabla1[[#This Row],[POA]],".",Tabla1[[#This Row],[SRS]],".",Tabla1[[#This Row],[AREA]],".",Tabla1[[#This Row],[TIPO]]))</f>
        <v>#REF!</v>
      </c>
      <c r="C229" s="387" t="e">
        <f>IF(Tabla1[[#This Row],[Código_Actividad]]="","",'[2]Formulario PPGR1'!#REF!)</f>
        <v>#REF!</v>
      </c>
      <c r="D229" s="387" t="e">
        <f>IF(Tabla1[[#This Row],[Código_Actividad]]="","",'[2]Formulario PPGR1'!#REF!)</f>
        <v>#REF!</v>
      </c>
      <c r="E229" s="387" t="e">
        <f>IF(Tabla1[[#This Row],[Código_Actividad]]="","",'[2]Formulario PPGR1'!#REF!)</f>
        <v>#REF!</v>
      </c>
      <c r="F229" s="387" t="e">
        <f>IF(Tabla1[[#This Row],[Código_Actividad]]="","",'[2]Formulario PPGR1'!#REF!)</f>
        <v>#REF!</v>
      </c>
      <c r="G229" s="386" t="s">
        <v>1095</v>
      </c>
      <c r="H229" s="381" t="s">
        <v>1103</v>
      </c>
      <c r="I229" s="381" t="s">
        <v>1104</v>
      </c>
      <c r="J229" s="382">
        <v>1</v>
      </c>
      <c r="K229" s="383">
        <v>750</v>
      </c>
      <c r="L229" s="384" t="e">
        <f>+[3]!Tabla1[[#This Row],[Precio Unitario]]*[3]!Tabla1[[#This Row],[Cantidad de Insumos]]</f>
        <v>#REF!</v>
      </c>
      <c r="M229" s="385"/>
      <c r="N229" s="381"/>
    </row>
    <row r="230" spans="2:14" s="45" customFormat="1" ht="12.75" x14ac:dyDescent="0.2">
      <c r="B230" s="387" t="e">
        <f>IF(Tabla1[[#This Row],[Código_Actividad]]="","",CONCATENATE(Tabla1[[#This Row],[POA]],".",Tabla1[[#This Row],[SRS]],".",Tabla1[[#This Row],[AREA]],".",Tabla1[[#This Row],[TIPO]]))</f>
        <v>#REF!</v>
      </c>
      <c r="C230" s="387" t="e">
        <f>IF(Tabla1[[#This Row],[Código_Actividad]]="","",'[2]Formulario PPGR1'!#REF!)</f>
        <v>#REF!</v>
      </c>
      <c r="D230" s="387" t="e">
        <f>IF(Tabla1[[#This Row],[Código_Actividad]]="","",'[2]Formulario PPGR1'!#REF!)</f>
        <v>#REF!</v>
      </c>
      <c r="E230" s="387" t="e">
        <f>IF(Tabla1[[#This Row],[Código_Actividad]]="","",'[2]Formulario PPGR1'!#REF!)</f>
        <v>#REF!</v>
      </c>
      <c r="F230" s="387" t="e">
        <f>IF(Tabla1[[#This Row],[Código_Actividad]]="","",'[2]Formulario PPGR1'!#REF!)</f>
        <v>#REF!</v>
      </c>
      <c r="G230" s="380" t="s">
        <v>1096</v>
      </c>
      <c r="H230" s="381" t="s">
        <v>1100</v>
      </c>
      <c r="I230" s="381" t="s">
        <v>880</v>
      </c>
      <c r="J230" s="382">
        <v>6</v>
      </c>
      <c r="K230" s="383">
        <v>1.1000000000000001</v>
      </c>
      <c r="L230" s="384" t="e">
        <f>+[3]!Tabla1[[#This Row],[Precio Unitario]]*[3]!Tabla1[[#This Row],[Cantidad de Insumos]]</f>
        <v>#REF!</v>
      </c>
      <c r="M230" s="385"/>
      <c r="N230" s="381"/>
    </row>
    <row r="231" spans="2:14" s="45" customFormat="1" ht="12.75" x14ac:dyDescent="0.2">
      <c r="B231" s="387" t="e">
        <f>IF(Tabla1[[#This Row],[Código_Actividad]]="","",CONCATENATE(Tabla1[[#This Row],[POA]],".",Tabla1[[#This Row],[SRS]],".",Tabla1[[#This Row],[AREA]],".",Tabla1[[#This Row],[TIPO]]))</f>
        <v>#REF!</v>
      </c>
      <c r="C231" s="387" t="e">
        <f>IF(Tabla1[[#This Row],[Código_Actividad]]="","",'[2]Formulario PPGR1'!#REF!)</f>
        <v>#REF!</v>
      </c>
      <c r="D231" s="387" t="e">
        <f>IF(Tabla1[[#This Row],[Código_Actividad]]="","",'[2]Formulario PPGR1'!#REF!)</f>
        <v>#REF!</v>
      </c>
      <c r="E231" s="387" t="e">
        <f>IF(Tabla1[[#This Row],[Código_Actividad]]="","",'[2]Formulario PPGR1'!#REF!)</f>
        <v>#REF!</v>
      </c>
      <c r="F231" s="387" t="e">
        <f>IF(Tabla1[[#This Row],[Código_Actividad]]="","",'[2]Formulario PPGR1'!#REF!)</f>
        <v>#REF!</v>
      </c>
      <c r="G231" s="380" t="s">
        <v>1096</v>
      </c>
      <c r="H231" s="381" t="s">
        <v>1102</v>
      </c>
      <c r="I231" s="381" t="s">
        <v>880</v>
      </c>
      <c r="J231" s="382">
        <v>1</v>
      </c>
      <c r="K231" s="383">
        <v>15</v>
      </c>
      <c r="L231" s="384" t="e">
        <f>+[3]!Tabla1[[#This Row],[Precio Unitario]]*[3]!Tabla1[[#This Row],[Cantidad de Insumos]]</f>
        <v>#REF!</v>
      </c>
      <c r="M231" s="385"/>
      <c r="N231" s="381"/>
    </row>
    <row r="232" spans="2:14" s="45" customFormat="1" ht="12.75" x14ac:dyDescent="0.2">
      <c r="B232" s="387" t="e">
        <f>IF(Tabla1[[#This Row],[Código_Actividad]]="","",CONCATENATE(Tabla1[[#This Row],[POA]],".",Tabla1[[#This Row],[SRS]],".",Tabla1[[#This Row],[AREA]],".",Tabla1[[#This Row],[TIPO]]))</f>
        <v>#REF!</v>
      </c>
      <c r="C232" s="387" t="e">
        <f>IF(Tabla1[[#This Row],[Código_Actividad]]="","",'[2]Formulario PPGR1'!#REF!)</f>
        <v>#REF!</v>
      </c>
      <c r="D232" s="387" t="e">
        <f>IF(Tabla1[[#This Row],[Código_Actividad]]="","",'[2]Formulario PPGR1'!#REF!)</f>
        <v>#REF!</v>
      </c>
      <c r="E232" s="387" t="e">
        <f>IF(Tabla1[[#This Row],[Código_Actividad]]="","",'[2]Formulario PPGR1'!#REF!)</f>
        <v>#REF!</v>
      </c>
      <c r="F232" s="387" t="e">
        <f>IF(Tabla1[[#This Row],[Código_Actividad]]="","",'[2]Formulario PPGR1'!#REF!)</f>
        <v>#REF!</v>
      </c>
      <c r="G232" s="380" t="s">
        <v>1096</v>
      </c>
      <c r="H232" s="381" t="s">
        <v>1106</v>
      </c>
      <c r="I232" s="381" t="s">
        <v>880</v>
      </c>
      <c r="J232" s="382">
        <v>1</v>
      </c>
      <c r="K232" s="383">
        <v>1500</v>
      </c>
      <c r="L232" s="384" t="e">
        <f>+[3]!Tabla1[[#This Row],[Precio Unitario]]*[3]!Tabla1[[#This Row],[Cantidad de Insumos]]</f>
        <v>#REF!</v>
      </c>
      <c r="M232" s="385"/>
      <c r="N232" s="381"/>
    </row>
    <row r="233" spans="2:14" s="45" customFormat="1" ht="12.75" x14ac:dyDescent="0.2">
      <c r="B233" s="387" t="e">
        <f>IF(Tabla1[[#This Row],[Código_Actividad]]="","",CONCATENATE(Tabla1[[#This Row],[POA]],".",Tabla1[[#This Row],[SRS]],".",Tabla1[[#This Row],[AREA]],".",Tabla1[[#This Row],[TIPO]]))</f>
        <v>#REF!</v>
      </c>
      <c r="C233" s="387" t="e">
        <f>IF(Tabla1[[#This Row],[Código_Actividad]]="","",'[2]Formulario PPGR1'!#REF!)</f>
        <v>#REF!</v>
      </c>
      <c r="D233" s="387" t="e">
        <f>IF(Tabla1[[#This Row],[Código_Actividad]]="","",'[2]Formulario PPGR1'!#REF!)</f>
        <v>#REF!</v>
      </c>
      <c r="E233" s="387" t="e">
        <f>IF(Tabla1[[#This Row],[Código_Actividad]]="","",'[2]Formulario PPGR1'!#REF!)</f>
        <v>#REF!</v>
      </c>
      <c r="F233" s="387" t="e">
        <f>IF(Tabla1[[#This Row],[Código_Actividad]]="","",'[2]Formulario PPGR1'!#REF!)</f>
        <v>#REF!</v>
      </c>
      <c r="G233" s="386" t="s">
        <v>1097</v>
      </c>
      <c r="H233" s="381" t="s">
        <v>1100</v>
      </c>
      <c r="I233" s="381" t="s">
        <v>880</v>
      </c>
      <c r="J233" s="382">
        <v>6</v>
      </c>
      <c r="K233" s="383">
        <v>1.1000000000000001</v>
      </c>
      <c r="L233" s="384" t="e">
        <f>+[3]!Tabla1[[#This Row],[Precio Unitario]]*[3]!Tabla1[[#This Row],[Cantidad de Insumos]]</f>
        <v>#REF!</v>
      </c>
      <c r="M233" s="385"/>
      <c r="N233" s="381"/>
    </row>
    <row r="234" spans="2:14" s="45" customFormat="1" ht="12.75" x14ac:dyDescent="0.2">
      <c r="B234" s="387" t="e">
        <f>IF(Tabla1[[#This Row],[Código_Actividad]]="","",CONCATENATE(Tabla1[[#This Row],[POA]],".",Tabla1[[#This Row],[SRS]],".",Tabla1[[#This Row],[AREA]],".",Tabla1[[#This Row],[TIPO]]))</f>
        <v>#REF!</v>
      </c>
      <c r="C234" s="387" t="e">
        <f>IF(Tabla1[[#This Row],[Código_Actividad]]="","",'[2]Formulario PPGR1'!#REF!)</f>
        <v>#REF!</v>
      </c>
      <c r="D234" s="387" t="e">
        <f>IF(Tabla1[[#This Row],[Código_Actividad]]="","",'[2]Formulario PPGR1'!#REF!)</f>
        <v>#REF!</v>
      </c>
      <c r="E234" s="387" t="e">
        <f>IF(Tabla1[[#This Row],[Código_Actividad]]="","",'[2]Formulario PPGR1'!#REF!)</f>
        <v>#REF!</v>
      </c>
      <c r="F234" s="387" t="e">
        <f>IF(Tabla1[[#This Row],[Código_Actividad]]="","",'[2]Formulario PPGR1'!#REF!)</f>
        <v>#REF!</v>
      </c>
      <c r="G234" s="386" t="s">
        <v>1097</v>
      </c>
      <c r="H234" s="381" t="s">
        <v>1102</v>
      </c>
      <c r="I234" s="381" t="s">
        <v>880</v>
      </c>
      <c r="J234" s="382">
        <v>1</v>
      </c>
      <c r="K234" s="383">
        <v>15</v>
      </c>
      <c r="L234" s="384" t="e">
        <f>+[3]!Tabla1[[#This Row],[Precio Unitario]]*[3]!Tabla1[[#This Row],[Cantidad de Insumos]]</f>
        <v>#REF!</v>
      </c>
      <c r="M234" s="385"/>
      <c r="N234" s="381"/>
    </row>
    <row r="235" spans="2:14" s="45" customFormat="1" ht="12.75" x14ac:dyDescent="0.2">
      <c r="B235" s="387" t="e">
        <f>IF(Tabla1[[#This Row],[Código_Actividad]]="","",CONCATENATE(Tabla1[[#This Row],[POA]],".",Tabla1[[#This Row],[SRS]],".",Tabla1[[#This Row],[AREA]],".",Tabla1[[#This Row],[TIPO]]))</f>
        <v>#REF!</v>
      </c>
      <c r="C235" s="387" t="e">
        <f>IF(Tabla1[[#This Row],[Código_Actividad]]="","",'[2]Formulario PPGR1'!#REF!)</f>
        <v>#REF!</v>
      </c>
      <c r="D235" s="387" t="e">
        <f>IF(Tabla1[[#This Row],[Código_Actividad]]="","",'[2]Formulario PPGR1'!#REF!)</f>
        <v>#REF!</v>
      </c>
      <c r="E235" s="387" t="e">
        <f>IF(Tabla1[[#This Row],[Código_Actividad]]="","",'[2]Formulario PPGR1'!#REF!)</f>
        <v>#REF!</v>
      </c>
      <c r="F235" s="387" t="e">
        <f>IF(Tabla1[[#This Row],[Código_Actividad]]="","",'[2]Formulario PPGR1'!#REF!)</f>
        <v>#REF!</v>
      </c>
      <c r="G235" s="386" t="s">
        <v>1097</v>
      </c>
      <c r="H235" s="381" t="s">
        <v>1106</v>
      </c>
      <c r="I235" s="381" t="s">
        <v>880</v>
      </c>
      <c r="J235" s="382">
        <v>1</v>
      </c>
      <c r="K235" s="383">
        <v>1500</v>
      </c>
      <c r="L235" s="384" t="e">
        <f>+[3]!Tabla1[[#This Row],[Precio Unitario]]*[3]!Tabla1[[#This Row],[Cantidad de Insumos]]</f>
        <v>#REF!</v>
      </c>
      <c r="M235" s="385"/>
      <c r="N235" s="381"/>
    </row>
    <row r="236" spans="2:14" s="45" customFormat="1" ht="12.75" x14ac:dyDescent="0.2">
      <c r="B236" s="387" t="e">
        <f>IF(Tabla1[[#This Row],[Código_Actividad]]="","",CONCATENATE(Tabla1[[#This Row],[POA]],".",Tabla1[[#This Row],[SRS]],".",Tabla1[[#This Row],[AREA]],".",Tabla1[[#This Row],[TIPO]]))</f>
        <v>#REF!</v>
      </c>
      <c r="C236" s="387" t="e">
        <f>IF(Tabla1[[#This Row],[Código_Actividad]]="","",'[2]Formulario PPGR1'!#REF!)</f>
        <v>#REF!</v>
      </c>
      <c r="D236" s="387" t="e">
        <f>IF(Tabla1[[#This Row],[Código_Actividad]]="","",'[2]Formulario PPGR1'!#REF!)</f>
        <v>#REF!</v>
      </c>
      <c r="E236" s="387" t="e">
        <f>IF(Tabla1[[#This Row],[Código_Actividad]]="","",'[2]Formulario PPGR1'!#REF!)</f>
        <v>#REF!</v>
      </c>
      <c r="F236" s="387" t="e">
        <f>IF(Tabla1[[#This Row],[Código_Actividad]]="","",'[2]Formulario PPGR1'!#REF!)</f>
        <v>#REF!</v>
      </c>
      <c r="G236" s="380" t="s">
        <v>1098</v>
      </c>
      <c r="H236" s="381" t="s">
        <v>1100</v>
      </c>
      <c r="I236" s="381" t="s">
        <v>1101</v>
      </c>
      <c r="J236" s="382">
        <v>2</v>
      </c>
      <c r="K236" s="383">
        <v>351.8</v>
      </c>
      <c r="L236" s="384" t="e">
        <f>+[3]!Tabla1[[#This Row],[Precio Unitario]]*[3]!Tabla1[[#This Row],[Cantidad de Insumos]]</f>
        <v>#REF!</v>
      </c>
      <c r="M236" s="385"/>
      <c r="N236" s="381"/>
    </row>
    <row r="237" spans="2:14" s="45" customFormat="1" ht="12.75" x14ac:dyDescent="0.2">
      <c r="B237" s="387" t="e">
        <f>IF(Tabla1[[#This Row],[Código_Actividad]]="","",CONCATENATE(Tabla1[[#This Row],[POA]],".",Tabla1[[#This Row],[SRS]],".",Tabla1[[#This Row],[AREA]],".",Tabla1[[#This Row],[TIPO]]))</f>
        <v>#REF!</v>
      </c>
      <c r="C237" s="387" t="e">
        <f>IF(Tabla1[[#This Row],[Código_Actividad]]="","",'[2]Formulario PPGR1'!#REF!)</f>
        <v>#REF!</v>
      </c>
      <c r="D237" s="387" t="e">
        <f>IF(Tabla1[[#This Row],[Código_Actividad]]="","",'[2]Formulario PPGR1'!#REF!)</f>
        <v>#REF!</v>
      </c>
      <c r="E237" s="387" t="e">
        <f>IF(Tabla1[[#This Row],[Código_Actividad]]="","",'[2]Formulario PPGR1'!#REF!)</f>
        <v>#REF!</v>
      </c>
      <c r="F237" s="387" t="e">
        <f>IF(Tabla1[[#This Row],[Código_Actividad]]="","",'[2]Formulario PPGR1'!#REF!)</f>
        <v>#REF!</v>
      </c>
      <c r="G237" s="380" t="s">
        <v>1098</v>
      </c>
      <c r="H237" s="381" t="s">
        <v>1102</v>
      </c>
      <c r="I237" s="381" t="s">
        <v>880</v>
      </c>
      <c r="J237" s="382">
        <v>3</v>
      </c>
      <c r="K237" s="383">
        <v>15</v>
      </c>
      <c r="L237" s="384" t="e">
        <f>+[3]!Tabla1[[#This Row],[Precio Unitario]]*[3]!Tabla1[[#This Row],[Cantidad de Insumos]]</f>
        <v>#REF!</v>
      </c>
      <c r="M237" s="385"/>
      <c r="N237" s="381"/>
    </row>
    <row r="238" spans="2:14" s="45" customFormat="1" ht="12.75" x14ac:dyDescent="0.2">
      <c r="B238" s="387" t="e">
        <f>IF(Tabla1[[#This Row],[Código_Actividad]]="","",CONCATENATE(Tabla1[[#This Row],[POA]],".",Tabla1[[#This Row],[SRS]],".",Tabla1[[#This Row],[AREA]],".",Tabla1[[#This Row],[TIPO]]))</f>
        <v>#REF!</v>
      </c>
      <c r="C238" s="387" t="e">
        <f>IF(Tabla1[[#This Row],[Código_Actividad]]="","",'[2]Formulario PPGR1'!#REF!)</f>
        <v>#REF!</v>
      </c>
      <c r="D238" s="387" t="e">
        <f>IF(Tabla1[[#This Row],[Código_Actividad]]="","",'[2]Formulario PPGR1'!#REF!)</f>
        <v>#REF!</v>
      </c>
      <c r="E238" s="387" t="e">
        <f>IF(Tabla1[[#This Row],[Código_Actividad]]="","",'[2]Formulario PPGR1'!#REF!)</f>
        <v>#REF!</v>
      </c>
      <c r="F238" s="387" t="e">
        <f>IF(Tabla1[[#This Row],[Código_Actividad]]="","",'[2]Formulario PPGR1'!#REF!)</f>
        <v>#REF!</v>
      </c>
      <c r="G238" s="380" t="s">
        <v>1098</v>
      </c>
      <c r="H238" s="381" t="s">
        <v>1103</v>
      </c>
      <c r="I238" s="381" t="s">
        <v>1104</v>
      </c>
      <c r="J238" s="382">
        <v>1</v>
      </c>
      <c r="K238" s="383">
        <v>750</v>
      </c>
      <c r="L238" s="384" t="e">
        <f>+[3]!Tabla1[[#This Row],[Precio Unitario]]*[3]!Tabla1[[#This Row],[Cantidad de Insumos]]</f>
        <v>#REF!</v>
      </c>
      <c r="M238" s="385"/>
      <c r="N238" s="381"/>
    </row>
    <row r="239" spans="2:14" s="45" customFormat="1" ht="12.75" x14ac:dyDescent="0.2">
      <c r="B239" s="387" t="e">
        <f>IF(Tabla1[[#This Row],[Código_Actividad]]="","",CONCATENATE(Tabla1[[#This Row],[POA]],".",Tabla1[[#This Row],[SRS]],".",Tabla1[[#This Row],[AREA]],".",Tabla1[[#This Row],[TIPO]]))</f>
        <v>#REF!</v>
      </c>
      <c r="C239" s="387" t="e">
        <f>IF(Tabla1[[#This Row],[Código_Actividad]]="","",'[2]Formulario PPGR1'!#REF!)</f>
        <v>#REF!</v>
      </c>
      <c r="D239" s="387" t="e">
        <f>IF(Tabla1[[#This Row],[Código_Actividad]]="","",'[2]Formulario PPGR1'!#REF!)</f>
        <v>#REF!</v>
      </c>
      <c r="E239" s="387" t="e">
        <f>IF(Tabla1[[#This Row],[Código_Actividad]]="","",'[2]Formulario PPGR1'!#REF!)</f>
        <v>#REF!</v>
      </c>
      <c r="F239" s="387" t="e">
        <f>IF(Tabla1[[#This Row],[Código_Actividad]]="","",'[2]Formulario PPGR1'!#REF!)</f>
        <v>#REF!</v>
      </c>
      <c r="G239" s="386" t="s">
        <v>1099</v>
      </c>
      <c r="H239" s="381" t="s">
        <v>1100</v>
      </c>
      <c r="I239" s="381" t="s">
        <v>1101</v>
      </c>
      <c r="J239" s="382">
        <v>2</v>
      </c>
      <c r="K239" s="383">
        <v>351.8</v>
      </c>
      <c r="L239" s="384" t="e">
        <f>+[3]!Tabla1[[#This Row],[Precio Unitario]]*[3]!Tabla1[[#This Row],[Cantidad de Insumos]]</f>
        <v>#REF!</v>
      </c>
      <c r="M239" s="385"/>
      <c r="N239" s="381"/>
    </row>
    <row r="240" spans="2:14" s="45" customFormat="1" ht="12.75" x14ac:dyDescent="0.2">
      <c r="B240" s="387" t="e">
        <f>IF(Tabla1[[#This Row],[Código_Actividad]]="","",CONCATENATE(Tabla1[[#This Row],[POA]],".",Tabla1[[#This Row],[SRS]],".",Tabla1[[#This Row],[AREA]],".",Tabla1[[#This Row],[TIPO]]))</f>
        <v>#REF!</v>
      </c>
      <c r="C240" s="387" t="e">
        <f>IF(Tabla1[[#This Row],[Código_Actividad]]="","",'[2]Formulario PPGR1'!#REF!)</f>
        <v>#REF!</v>
      </c>
      <c r="D240" s="387" t="e">
        <f>IF(Tabla1[[#This Row],[Código_Actividad]]="","",'[2]Formulario PPGR1'!#REF!)</f>
        <v>#REF!</v>
      </c>
      <c r="E240" s="387" t="e">
        <f>IF(Tabla1[[#This Row],[Código_Actividad]]="","",'[2]Formulario PPGR1'!#REF!)</f>
        <v>#REF!</v>
      </c>
      <c r="F240" s="387" t="e">
        <f>IF(Tabla1[[#This Row],[Código_Actividad]]="","",'[2]Formulario PPGR1'!#REF!)</f>
        <v>#REF!</v>
      </c>
      <c r="G240" s="386" t="s">
        <v>1099</v>
      </c>
      <c r="H240" s="381" t="s">
        <v>1102</v>
      </c>
      <c r="I240" s="381" t="s">
        <v>880</v>
      </c>
      <c r="J240" s="382">
        <v>3</v>
      </c>
      <c r="K240" s="383">
        <v>15</v>
      </c>
      <c r="L240" s="384" t="e">
        <f>+[3]!Tabla1[[#This Row],[Precio Unitario]]*[3]!Tabla1[[#This Row],[Cantidad de Insumos]]</f>
        <v>#REF!</v>
      </c>
      <c r="M240" s="385"/>
      <c r="N240" s="381"/>
    </row>
    <row r="241" spans="2:14" s="45" customFormat="1" ht="12.75" x14ac:dyDescent="0.2">
      <c r="B241" s="387" t="e">
        <f>IF(Tabla1[[#This Row],[Código_Actividad]]="","",CONCATENATE(Tabla1[[#This Row],[POA]],".",Tabla1[[#This Row],[SRS]],".",Tabla1[[#This Row],[AREA]],".",Tabla1[[#This Row],[TIPO]]))</f>
        <v>#REF!</v>
      </c>
      <c r="C241" s="387" t="e">
        <f>IF(Tabla1[[#This Row],[Código_Actividad]]="","",'[2]Formulario PPGR1'!#REF!)</f>
        <v>#REF!</v>
      </c>
      <c r="D241" s="387" t="e">
        <f>IF(Tabla1[[#This Row],[Código_Actividad]]="","",'[2]Formulario PPGR1'!#REF!)</f>
        <v>#REF!</v>
      </c>
      <c r="E241" s="387" t="e">
        <f>IF(Tabla1[[#This Row],[Código_Actividad]]="","",'[2]Formulario PPGR1'!#REF!)</f>
        <v>#REF!</v>
      </c>
      <c r="F241" s="387" t="e">
        <f>IF(Tabla1[[#This Row],[Código_Actividad]]="","",'[2]Formulario PPGR1'!#REF!)</f>
        <v>#REF!</v>
      </c>
      <c r="G241" s="386" t="s">
        <v>1099</v>
      </c>
      <c r="H241" s="381" t="s">
        <v>1103</v>
      </c>
      <c r="I241" s="381" t="s">
        <v>1104</v>
      </c>
      <c r="J241" s="382">
        <v>1</v>
      </c>
      <c r="K241" s="383">
        <v>750</v>
      </c>
      <c r="L241" s="384" t="e">
        <f>+[3]!Tabla1[[#This Row],[Precio Unitario]]*[3]!Tabla1[[#This Row],[Cantidad de Insumos]]</f>
        <v>#REF!</v>
      </c>
      <c r="M241" s="385"/>
      <c r="N241" s="381"/>
    </row>
    <row r="242" spans="2:14" s="45" customFormat="1" ht="12.75" x14ac:dyDescent="0.2">
      <c r="B242" s="387" t="e">
        <f>IF(Tabla1[[#This Row],[Código_Actividad]]="","",CONCATENATE(Tabla1[[#This Row],[POA]],".",Tabla1[[#This Row],[SRS]],".",Tabla1[[#This Row],[AREA]],".",Tabla1[[#This Row],[TIPO]]))</f>
        <v>#REF!</v>
      </c>
      <c r="C242" s="387" t="e">
        <f>IF(Tabla1[[#This Row],[Código_Actividad]]="","",'[2]Formulario PPGR1'!#REF!)</f>
        <v>#REF!</v>
      </c>
      <c r="D242" s="387" t="e">
        <f>IF(Tabla1[[#This Row],[Código_Actividad]]="","",'[2]Formulario PPGR1'!#REF!)</f>
        <v>#REF!</v>
      </c>
      <c r="E242" s="387" t="e">
        <f>IF(Tabla1[[#This Row],[Código_Actividad]]="","",'[2]Formulario PPGR1'!#REF!)</f>
        <v>#REF!</v>
      </c>
      <c r="F242" s="387" t="e">
        <f>IF(Tabla1[[#This Row],[Código_Actividad]]="","",'[2]Formulario PPGR1'!#REF!)</f>
        <v>#REF!</v>
      </c>
      <c r="G242" s="386" t="s">
        <v>1166</v>
      </c>
      <c r="H242" s="381" t="s">
        <v>1100</v>
      </c>
      <c r="I242" s="381" t="s">
        <v>1101</v>
      </c>
      <c r="J242" s="382">
        <v>1</v>
      </c>
      <c r="K242" s="383">
        <v>351.8</v>
      </c>
      <c r="L242" s="384" t="e">
        <f>+[3]!Tabla1[[#This Row],[Precio Unitario]]*[3]!Tabla1[[#This Row],[Cantidad de Insumos]]</f>
        <v>#REF!</v>
      </c>
      <c r="M242" s="385"/>
      <c r="N242" s="381"/>
    </row>
    <row r="243" spans="2:14" s="45" customFormat="1" ht="12.75" x14ac:dyDescent="0.2">
      <c r="B243" s="387" t="e">
        <f>IF(Tabla1[[#This Row],[Código_Actividad]]="","",CONCATENATE(Tabla1[[#This Row],[POA]],".",Tabla1[[#This Row],[SRS]],".",Tabla1[[#This Row],[AREA]],".",Tabla1[[#This Row],[TIPO]]))</f>
        <v>#REF!</v>
      </c>
      <c r="C243" s="387" t="e">
        <f>IF(Tabla1[[#This Row],[Código_Actividad]]="","",'[2]Formulario PPGR1'!#REF!)</f>
        <v>#REF!</v>
      </c>
      <c r="D243" s="387" t="e">
        <f>IF(Tabla1[[#This Row],[Código_Actividad]]="","",'[2]Formulario PPGR1'!#REF!)</f>
        <v>#REF!</v>
      </c>
      <c r="E243" s="387" t="e">
        <f>IF(Tabla1[[#This Row],[Código_Actividad]]="","",'[2]Formulario PPGR1'!#REF!)</f>
        <v>#REF!</v>
      </c>
      <c r="F243" s="387" t="e">
        <f>IF(Tabla1[[#This Row],[Código_Actividad]]="","",'[2]Formulario PPGR1'!#REF!)</f>
        <v>#REF!</v>
      </c>
      <c r="G243" s="386" t="s">
        <v>1166</v>
      </c>
      <c r="H243" s="381" t="s">
        <v>1102</v>
      </c>
      <c r="I243" s="381" t="s">
        <v>880</v>
      </c>
      <c r="J243" s="382">
        <v>3</v>
      </c>
      <c r="K243" s="383">
        <v>15</v>
      </c>
      <c r="L243" s="384" t="e">
        <f>+[3]!Tabla1[[#This Row],[Precio Unitario]]*[3]!Tabla1[[#This Row],[Cantidad de Insumos]]</f>
        <v>#REF!</v>
      </c>
      <c r="M243" s="385"/>
      <c r="N243" s="381"/>
    </row>
    <row r="244" spans="2:14" s="45" customFormat="1" ht="12.75" x14ac:dyDescent="0.2">
      <c r="B244" s="387" t="e">
        <f>IF(Tabla1[[#This Row],[Código_Actividad]]="","",CONCATENATE(Tabla1[[#This Row],[POA]],".",Tabla1[[#This Row],[SRS]],".",Tabla1[[#This Row],[AREA]],".",Tabla1[[#This Row],[TIPO]]))</f>
        <v>#REF!</v>
      </c>
      <c r="C244" s="387" t="e">
        <f>IF(Tabla1[[#This Row],[Código_Actividad]]="","",'[2]Formulario PPGR1'!#REF!)</f>
        <v>#REF!</v>
      </c>
      <c r="D244" s="387" t="e">
        <f>IF(Tabla1[[#This Row],[Código_Actividad]]="","",'[2]Formulario PPGR1'!#REF!)</f>
        <v>#REF!</v>
      </c>
      <c r="E244" s="387" t="e">
        <f>IF(Tabla1[[#This Row],[Código_Actividad]]="","",'[2]Formulario PPGR1'!#REF!)</f>
        <v>#REF!</v>
      </c>
      <c r="F244" s="387" t="e">
        <f>IF(Tabla1[[#This Row],[Código_Actividad]]="","",'[2]Formulario PPGR1'!#REF!)</f>
        <v>#REF!</v>
      </c>
      <c r="G244" s="386" t="s">
        <v>1166</v>
      </c>
      <c r="H244" s="381" t="s">
        <v>1103</v>
      </c>
      <c r="I244" s="381" t="s">
        <v>1104</v>
      </c>
      <c r="J244" s="382">
        <v>1</v>
      </c>
      <c r="K244" s="383">
        <v>750</v>
      </c>
      <c r="L244" s="384" t="e">
        <f>+[3]!Tabla1[[#This Row],[Precio Unitario]]*[3]!Tabla1[[#This Row],[Cantidad de Insumos]]</f>
        <v>#REF!</v>
      </c>
      <c r="M244" s="385"/>
      <c r="N244" s="381"/>
    </row>
    <row r="245" spans="2:14" s="45" customFormat="1" ht="12.75" x14ac:dyDescent="0.2">
      <c r="B245" s="387" t="e">
        <f>IF(Tabla1[[#This Row],[Código_Actividad]]="","",CONCATENATE(Tabla1[[#This Row],[POA]],".",Tabla1[[#This Row],[SRS]],".",Tabla1[[#This Row],[AREA]],".",Tabla1[[#This Row],[TIPO]]))</f>
        <v>#REF!</v>
      </c>
      <c r="C245" s="387" t="e">
        <f>IF(Tabla1[[#This Row],[Código_Actividad]]="","",'[2]Formulario PPGR1'!#REF!)</f>
        <v>#REF!</v>
      </c>
      <c r="D245" s="387" t="e">
        <f>IF(Tabla1[[#This Row],[Código_Actividad]]="","",'[2]Formulario PPGR1'!#REF!)</f>
        <v>#REF!</v>
      </c>
      <c r="E245" s="387" t="e">
        <f>IF(Tabla1[[#This Row],[Código_Actividad]]="","",'[2]Formulario PPGR1'!#REF!)</f>
        <v>#REF!</v>
      </c>
      <c r="F245" s="387" t="e">
        <f>IF(Tabla1[[#This Row],[Código_Actividad]]="","",'[2]Formulario PPGR1'!#REF!)</f>
        <v>#REF!</v>
      </c>
      <c r="G245" s="380" t="s">
        <v>1167</v>
      </c>
      <c r="H245" s="381" t="s">
        <v>1100</v>
      </c>
      <c r="I245" s="381" t="s">
        <v>1101</v>
      </c>
      <c r="J245" s="382">
        <v>2</v>
      </c>
      <c r="K245" s="383">
        <v>351.8</v>
      </c>
      <c r="L245" s="384" t="e">
        <f>+[3]!Tabla1[[#This Row],[Precio Unitario]]*[3]!Tabla1[[#This Row],[Cantidad de Insumos]]</f>
        <v>#REF!</v>
      </c>
      <c r="M245" s="385"/>
      <c r="N245" s="381"/>
    </row>
    <row r="246" spans="2:14" s="45" customFormat="1" ht="12.75" x14ac:dyDescent="0.2">
      <c r="B246" s="387" t="e">
        <f>IF(Tabla1[[#This Row],[Código_Actividad]]="","",CONCATENATE(Tabla1[[#This Row],[POA]],".",Tabla1[[#This Row],[SRS]],".",Tabla1[[#This Row],[AREA]],".",Tabla1[[#This Row],[TIPO]]))</f>
        <v>#REF!</v>
      </c>
      <c r="C246" s="387" t="e">
        <f>IF(Tabla1[[#This Row],[Código_Actividad]]="","",'[2]Formulario PPGR1'!#REF!)</f>
        <v>#REF!</v>
      </c>
      <c r="D246" s="387" t="e">
        <f>IF(Tabla1[[#This Row],[Código_Actividad]]="","",'[2]Formulario PPGR1'!#REF!)</f>
        <v>#REF!</v>
      </c>
      <c r="E246" s="387" t="e">
        <f>IF(Tabla1[[#This Row],[Código_Actividad]]="","",'[2]Formulario PPGR1'!#REF!)</f>
        <v>#REF!</v>
      </c>
      <c r="F246" s="387" t="e">
        <f>IF(Tabla1[[#This Row],[Código_Actividad]]="","",'[2]Formulario PPGR1'!#REF!)</f>
        <v>#REF!</v>
      </c>
      <c r="G246" s="380" t="s">
        <v>1167</v>
      </c>
      <c r="H246" s="381" t="s">
        <v>1102</v>
      </c>
      <c r="I246" s="381" t="s">
        <v>880</v>
      </c>
      <c r="J246" s="382">
        <v>3</v>
      </c>
      <c r="K246" s="383">
        <v>15</v>
      </c>
      <c r="L246" s="384" t="e">
        <f>+[3]!Tabla1[[#This Row],[Precio Unitario]]*[3]!Tabla1[[#This Row],[Cantidad de Insumos]]</f>
        <v>#REF!</v>
      </c>
      <c r="M246" s="385"/>
      <c r="N246" s="381"/>
    </row>
    <row r="247" spans="2:14" s="45" customFormat="1" ht="12.75" x14ac:dyDescent="0.2">
      <c r="B247" s="387" t="e">
        <f>IF(Tabla1[[#This Row],[Código_Actividad]]="","",CONCATENATE(Tabla1[[#This Row],[POA]],".",Tabla1[[#This Row],[SRS]],".",Tabla1[[#This Row],[AREA]],".",Tabla1[[#This Row],[TIPO]]))</f>
        <v>#REF!</v>
      </c>
      <c r="C247" s="387" t="e">
        <f>IF(Tabla1[[#This Row],[Código_Actividad]]="","",'[2]Formulario PPGR1'!#REF!)</f>
        <v>#REF!</v>
      </c>
      <c r="D247" s="387" t="e">
        <f>IF(Tabla1[[#This Row],[Código_Actividad]]="","",'[2]Formulario PPGR1'!#REF!)</f>
        <v>#REF!</v>
      </c>
      <c r="E247" s="387" t="e">
        <f>IF(Tabla1[[#This Row],[Código_Actividad]]="","",'[2]Formulario PPGR1'!#REF!)</f>
        <v>#REF!</v>
      </c>
      <c r="F247" s="387" t="e">
        <f>IF(Tabla1[[#This Row],[Código_Actividad]]="","",'[2]Formulario PPGR1'!#REF!)</f>
        <v>#REF!</v>
      </c>
      <c r="G247" s="380" t="s">
        <v>1167</v>
      </c>
      <c r="H247" s="381" t="s">
        <v>1103</v>
      </c>
      <c r="I247" s="381" t="s">
        <v>1104</v>
      </c>
      <c r="J247" s="382">
        <v>1</v>
      </c>
      <c r="K247" s="383">
        <v>750</v>
      </c>
      <c r="L247" s="384" t="e">
        <f>+[3]!Tabla1[[#This Row],[Precio Unitario]]*[3]!Tabla1[[#This Row],[Cantidad de Insumos]]</f>
        <v>#REF!</v>
      </c>
      <c r="M247" s="385"/>
      <c r="N247" s="381"/>
    </row>
    <row r="248" spans="2:14" s="45" customFormat="1" ht="12.75" x14ac:dyDescent="0.2">
      <c r="B248" s="387" t="e">
        <f>IF(Tabla1[[#This Row],[Código_Actividad]]="","",CONCATENATE(Tabla1[[#This Row],[POA]],".",Tabla1[[#This Row],[SRS]],".",Tabla1[[#This Row],[AREA]],".",Tabla1[[#This Row],[TIPO]]))</f>
        <v>#REF!</v>
      </c>
      <c r="C248" s="387" t="e">
        <f>IF(Tabla1[[#This Row],[Código_Actividad]]="","",'[2]Formulario PPGR1'!#REF!)</f>
        <v>#REF!</v>
      </c>
      <c r="D248" s="387" t="e">
        <f>IF(Tabla1[[#This Row],[Código_Actividad]]="","",'[2]Formulario PPGR1'!#REF!)</f>
        <v>#REF!</v>
      </c>
      <c r="E248" s="387" t="e">
        <f>IF(Tabla1[[#This Row],[Código_Actividad]]="","",'[2]Formulario PPGR1'!#REF!)</f>
        <v>#REF!</v>
      </c>
      <c r="F248" s="387" t="e">
        <f>IF(Tabla1[[#This Row],[Código_Actividad]]="","",'[2]Formulario PPGR1'!#REF!)</f>
        <v>#REF!</v>
      </c>
      <c r="G248" s="386" t="s">
        <v>1168</v>
      </c>
      <c r="H248" s="381" t="s">
        <v>1100</v>
      </c>
      <c r="I248" s="381" t="s">
        <v>1101</v>
      </c>
      <c r="J248" s="382">
        <v>2</v>
      </c>
      <c r="K248" s="383">
        <v>351.8</v>
      </c>
      <c r="L248" s="384" t="e">
        <f>+[3]!Tabla1[[#This Row],[Precio Unitario]]*[3]!Tabla1[[#This Row],[Cantidad de Insumos]]</f>
        <v>#REF!</v>
      </c>
      <c r="M248" s="385"/>
      <c r="N248" s="381"/>
    </row>
    <row r="249" spans="2:14" s="45" customFormat="1" ht="12.75" x14ac:dyDescent="0.2">
      <c r="B249" s="387" t="e">
        <f>IF(Tabla1[[#This Row],[Código_Actividad]]="","",CONCATENATE(Tabla1[[#This Row],[POA]],".",Tabla1[[#This Row],[SRS]],".",Tabla1[[#This Row],[AREA]],".",Tabla1[[#This Row],[TIPO]]))</f>
        <v>#REF!</v>
      </c>
      <c r="C249" s="387" t="e">
        <f>IF(Tabla1[[#This Row],[Código_Actividad]]="","",'[2]Formulario PPGR1'!#REF!)</f>
        <v>#REF!</v>
      </c>
      <c r="D249" s="387" t="e">
        <f>IF(Tabla1[[#This Row],[Código_Actividad]]="","",'[2]Formulario PPGR1'!#REF!)</f>
        <v>#REF!</v>
      </c>
      <c r="E249" s="387" t="e">
        <f>IF(Tabla1[[#This Row],[Código_Actividad]]="","",'[2]Formulario PPGR1'!#REF!)</f>
        <v>#REF!</v>
      </c>
      <c r="F249" s="387" t="e">
        <f>IF(Tabla1[[#This Row],[Código_Actividad]]="","",'[2]Formulario PPGR1'!#REF!)</f>
        <v>#REF!</v>
      </c>
      <c r="G249" s="386" t="s">
        <v>1168</v>
      </c>
      <c r="H249" s="381" t="s">
        <v>1102</v>
      </c>
      <c r="I249" s="381" t="s">
        <v>880</v>
      </c>
      <c r="J249" s="382">
        <v>3</v>
      </c>
      <c r="K249" s="383">
        <v>15</v>
      </c>
      <c r="L249" s="384" t="e">
        <f>+[3]!Tabla1[[#This Row],[Precio Unitario]]*[3]!Tabla1[[#This Row],[Cantidad de Insumos]]</f>
        <v>#REF!</v>
      </c>
      <c r="M249" s="385"/>
      <c r="N249" s="381"/>
    </row>
    <row r="250" spans="2:14" s="45" customFormat="1" ht="12.75" x14ac:dyDescent="0.2">
      <c r="B250" s="387" t="e">
        <f>IF(Tabla1[[#This Row],[Código_Actividad]]="","",CONCATENATE(Tabla1[[#This Row],[POA]],".",Tabla1[[#This Row],[SRS]],".",Tabla1[[#This Row],[AREA]],".",Tabla1[[#This Row],[TIPO]]))</f>
        <v>#REF!</v>
      </c>
      <c r="C250" s="387" t="e">
        <f>IF(Tabla1[[#This Row],[Código_Actividad]]="","",'[2]Formulario PPGR1'!#REF!)</f>
        <v>#REF!</v>
      </c>
      <c r="D250" s="387" t="e">
        <f>IF(Tabla1[[#This Row],[Código_Actividad]]="","",'[2]Formulario PPGR1'!#REF!)</f>
        <v>#REF!</v>
      </c>
      <c r="E250" s="387" t="e">
        <f>IF(Tabla1[[#This Row],[Código_Actividad]]="","",'[2]Formulario PPGR1'!#REF!)</f>
        <v>#REF!</v>
      </c>
      <c r="F250" s="387" t="e">
        <f>IF(Tabla1[[#This Row],[Código_Actividad]]="","",'[2]Formulario PPGR1'!#REF!)</f>
        <v>#REF!</v>
      </c>
      <c r="G250" s="386" t="s">
        <v>1168</v>
      </c>
      <c r="H250" s="381" t="s">
        <v>1103</v>
      </c>
      <c r="I250" s="381" t="s">
        <v>1104</v>
      </c>
      <c r="J250" s="382">
        <v>1</v>
      </c>
      <c r="K250" s="383">
        <v>750</v>
      </c>
      <c r="L250" s="384" t="e">
        <f>+[3]!Tabla1[[#This Row],[Precio Unitario]]*[3]!Tabla1[[#This Row],[Cantidad de Insumos]]</f>
        <v>#REF!</v>
      </c>
      <c r="M250" s="385"/>
      <c r="N250" s="381"/>
    </row>
    <row r="251" spans="2:14" s="45" customFormat="1" ht="12.75" x14ac:dyDescent="0.2">
      <c r="B251" s="387" t="e">
        <f>IF(Tabla1[[#This Row],[Código_Actividad]]="","",CONCATENATE(Tabla1[[#This Row],[POA]],".",Tabla1[[#This Row],[SRS]],".",Tabla1[[#This Row],[AREA]],".",Tabla1[[#This Row],[TIPO]]))</f>
        <v>#REF!</v>
      </c>
      <c r="C251" s="387" t="e">
        <f>IF(Tabla1[[#This Row],[Código_Actividad]]="","",'[2]Formulario PPGR1'!#REF!)</f>
        <v>#REF!</v>
      </c>
      <c r="D251" s="387" t="e">
        <f>IF(Tabla1[[#This Row],[Código_Actividad]]="","",'[2]Formulario PPGR1'!#REF!)</f>
        <v>#REF!</v>
      </c>
      <c r="E251" s="387" t="e">
        <f>IF(Tabla1[[#This Row],[Código_Actividad]]="","",'[2]Formulario PPGR1'!#REF!)</f>
        <v>#REF!</v>
      </c>
      <c r="F251" s="387" t="e">
        <f>IF(Tabla1[[#This Row],[Código_Actividad]]="","",'[2]Formulario PPGR1'!#REF!)</f>
        <v>#REF!</v>
      </c>
      <c r="G251" s="386" t="s">
        <v>1169</v>
      </c>
      <c r="H251" s="381" t="s">
        <v>1100</v>
      </c>
      <c r="I251" s="381" t="s">
        <v>880</v>
      </c>
      <c r="J251" s="382">
        <v>6</v>
      </c>
      <c r="K251" s="383">
        <v>351.8</v>
      </c>
      <c r="L251" s="384" t="e">
        <f>+[3]!Tabla1[[#This Row],[Precio Unitario]]*[3]!Tabla1[[#This Row],[Cantidad de Insumos]]</f>
        <v>#REF!</v>
      </c>
      <c r="M251" s="385"/>
      <c r="N251" s="381"/>
    </row>
    <row r="252" spans="2:14" s="45" customFormat="1" ht="12.75" x14ac:dyDescent="0.2">
      <c r="B252" s="387" t="e">
        <f>IF(Tabla1[[#This Row],[Código_Actividad]]="","",CONCATENATE(Tabla1[[#This Row],[POA]],".",Tabla1[[#This Row],[SRS]],".",Tabla1[[#This Row],[AREA]],".",Tabla1[[#This Row],[TIPO]]))</f>
        <v>#REF!</v>
      </c>
      <c r="C252" s="387" t="e">
        <f>IF(Tabla1[[#This Row],[Código_Actividad]]="","",'[2]Formulario PPGR1'!#REF!)</f>
        <v>#REF!</v>
      </c>
      <c r="D252" s="387" t="e">
        <f>IF(Tabla1[[#This Row],[Código_Actividad]]="","",'[2]Formulario PPGR1'!#REF!)</f>
        <v>#REF!</v>
      </c>
      <c r="E252" s="387" t="e">
        <f>IF(Tabla1[[#This Row],[Código_Actividad]]="","",'[2]Formulario PPGR1'!#REF!)</f>
        <v>#REF!</v>
      </c>
      <c r="F252" s="387" t="e">
        <f>IF(Tabla1[[#This Row],[Código_Actividad]]="","",'[2]Formulario PPGR1'!#REF!)</f>
        <v>#REF!</v>
      </c>
      <c r="G252" s="386" t="s">
        <v>1169</v>
      </c>
      <c r="H252" s="381" t="s">
        <v>1102</v>
      </c>
      <c r="I252" s="381" t="s">
        <v>880</v>
      </c>
      <c r="J252" s="382">
        <v>3</v>
      </c>
      <c r="K252" s="383">
        <v>15</v>
      </c>
      <c r="L252" s="384" t="e">
        <f>+[3]!Tabla1[[#This Row],[Precio Unitario]]*[3]!Tabla1[[#This Row],[Cantidad de Insumos]]</f>
        <v>#REF!</v>
      </c>
      <c r="M252" s="385"/>
      <c r="N252" s="381"/>
    </row>
    <row r="253" spans="2:14" s="45" customFormat="1" x14ac:dyDescent="0.25">
      <c r="G253" s="222"/>
      <c r="H253" s="222"/>
      <c r="I253" s="222"/>
      <c r="J253" s="222"/>
      <c r="K253" s="231"/>
      <c r="L253" s="222"/>
      <c r="M253" s="222"/>
      <c r="N253" s="222"/>
    </row>
    <row r="254" spans="2:14" s="45" customFormat="1" x14ac:dyDescent="0.25">
      <c r="G254" s="222"/>
      <c r="H254" s="222"/>
      <c r="I254" s="222"/>
      <c r="J254" s="222"/>
      <c r="K254" s="231"/>
      <c r="L254" s="222"/>
      <c r="M254" s="222"/>
      <c r="N254" s="222"/>
    </row>
    <row r="255" spans="2:14" s="45" customFormat="1" x14ac:dyDescent="0.25">
      <c r="G255" s="222"/>
      <c r="H255" s="222"/>
      <c r="I255" s="222"/>
      <c r="J255" s="222"/>
      <c r="K255" s="231"/>
      <c r="L255" s="222"/>
      <c r="M255" s="222"/>
      <c r="N255" s="222"/>
    </row>
    <row r="256" spans="2:14" s="45" customFormat="1" x14ac:dyDescent="0.25">
      <c r="G256" s="222"/>
      <c r="H256" s="222"/>
      <c r="I256" s="222"/>
      <c r="J256" s="222"/>
      <c r="K256" s="231"/>
      <c r="L256" s="222"/>
      <c r="M256" s="222"/>
      <c r="N256" s="222"/>
    </row>
    <row r="257" spans="7:14" s="45" customFormat="1" x14ac:dyDescent="0.25">
      <c r="G257" s="222"/>
      <c r="H257" s="222"/>
      <c r="I257" s="222"/>
      <c r="J257" s="222"/>
      <c r="K257" s="231"/>
      <c r="L257" s="222"/>
      <c r="M257" s="222"/>
      <c r="N257" s="222"/>
    </row>
    <row r="258" spans="7:14" s="45" customFormat="1" x14ac:dyDescent="0.25">
      <c r="G258" s="222"/>
      <c r="H258" s="222"/>
      <c r="I258" s="222"/>
      <c r="J258" s="222"/>
      <c r="K258" s="231"/>
      <c r="L258" s="222"/>
      <c r="M258" s="222"/>
      <c r="N258" s="222"/>
    </row>
    <row r="259" spans="7:14" s="45" customFormat="1" x14ac:dyDescent="0.25">
      <c r="G259" s="222"/>
      <c r="H259" s="222"/>
      <c r="I259" s="222"/>
      <c r="J259" s="222"/>
      <c r="K259" s="231"/>
      <c r="L259" s="222"/>
      <c r="M259" s="222"/>
      <c r="N259" s="222"/>
    </row>
    <row r="260" spans="7:14" s="45" customFormat="1" x14ac:dyDescent="0.25">
      <c r="G260" s="222"/>
      <c r="H260" s="222"/>
      <c r="I260" s="222"/>
      <c r="J260" s="222"/>
      <c r="K260" s="231"/>
      <c r="L260" s="222"/>
      <c r="M260" s="222"/>
      <c r="N260" s="222"/>
    </row>
    <row r="261" spans="7:14" s="45" customFormat="1" x14ac:dyDescent="0.25">
      <c r="G261" s="222"/>
      <c r="H261" s="222"/>
      <c r="I261" s="222"/>
      <c r="J261" s="222"/>
      <c r="K261" s="231"/>
      <c r="L261" s="222"/>
      <c r="M261" s="222"/>
      <c r="N261" s="222"/>
    </row>
    <row r="262" spans="7:14" s="45" customFormat="1" x14ac:dyDescent="0.25">
      <c r="G262" s="222"/>
      <c r="H262" s="222"/>
      <c r="I262" s="222"/>
      <c r="J262" s="222"/>
      <c r="K262" s="231"/>
      <c r="L262" s="222"/>
      <c r="M262" s="222"/>
      <c r="N262" s="222"/>
    </row>
    <row r="263" spans="7:14" s="45" customFormat="1" x14ac:dyDescent="0.25">
      <c r="G263" s="222"/>
      <c r="H263" s="222"/>
      <c r="I263" s="222"/>
      <c r="J263" s="222"/>
      <c r="K263" s="231"/>
      <c r="L263" s="222"/>
      <c r="M263" s="222"/>
      <c r="N263" s="222"/>
    </row>
    <row r="264" spans="7:14" s="45" customFormat="1" x14ac:dyDescent="0.25">
      <c r="G264" s="222"/>
      <c r="H264" s="222"/>
      <c r="I264" s="222"/>
      <c r="J264" s="222"/>
      <c r="K264" s="231"/>
      <c r="L264" s="222"/>
      <c r="M264" s="222"/>
      <c r="N264" s="222"/>
    </row>
    <row r="265" spans="7:14" s="45" customFormat="1" x14ac:dyDescent="0.25">
      <c r="G265" s="222"/>
      <c r="H265" s="222"/>
      <c r="I265" s="222"/>
      <c r="J265" s="222"/>
      <c r="K265" s="231"/>
      <c r="L265" s="222"/>
      <c r="M265" s="222"/>
      <c r="N265" s="222"/>
    </row>
    <row r="266" spans="7:14" s="45" customFormat="1" x14ac:dyDescent="0.25">
      <c r="G266" s="222"/>
      <c r="H266" s="222"/>
      <c r="I266" s="222"/>
      <c r="J266" s="222"/>
      <c r="K266" s="231"/>
      <c r="L266" s="222"/>
      <c r="M266" s="222"/>
      <c r="N266" s="222"/>
    </row>
    <row r="267" spans="7:14" s="45" customFormat="1" x14ac:dyDescent="0.25">
      <c r="G267" s="222"/>
      <c r="H267" s="222"/>
      <c r="I267" s="222"/>
      <c r="J267" s="222"/>
      <c r="K267" s="231"/>
      <c r="L267" s="222"/>
      <c r="M267" s="222"/>
      <c r="N267" s="222"/>
    </row>
    <row r="268" spans="7:14" s="45" customFormat="1" x14ac:dyDescent="0.25">
      <c r="G268" s="222"/>
      <c r="H268" s="222"/>
      <c r="I268" s="222"/>
      <c r="J268" s="222"/>
      <c r="K268" s="231"/>
      <c r="L268" s="222"/>
      <c r="M268" s="222"/>
      <c r="N268" s="222"/>
    </row>
    <row r="269" spans="7:14" s="45" customFormat="1" x14ac:dyDescent="0.25">
      <c r="G269" s="222"/>
      <c r="H269" s="222"/>
      <c r="I269" s="222"/>
      <c r="J269" s="222"/>
      <c r="K269" s="231"/>
      <c r="L269" s="222"/>
      <c r="M269" s="222"/>
      <c r="N269" s="222"/>
    </row>
    <row r="270" spans="7:14" s="45" customFormat="1" x14ac:dyDescent="0.25">
      <c r="G270" s="222"/>
      <c r="H270" s="222"/>
      <c r="I270" s="222"/>
      <c r="J270" s="222"/>
      <c r="K270" s="231"/>
      <c r="L270" s="222"/>
      <c r="M270" s="222"/>
      <c r="N270" s="222"/>
    </row>
    <row r="271" spans="7:14" s="45" customFormat="1" x14ac:dyDescent="0.25">
      <c r="G271" s="222"/>
      <c r="H271" s="222"/>
      <c r="I271" s="222"/>
      <c r="J271" s="222"/>
      <c r="K271" s="231"/>
      <c r="L271" s="222"/>
      <c r="M271" s="222"/>
      <c r="N271" s="222"/>
    </row>
    <row r="272" spans="7:14" s="45" customFormat="1" x14ac:dyDescent="0.25">
      <c r="G272" s="222"/>
      <c r="H272" s="222"/>
      <c r="I272" s="222"/>
      <c r="J272" s="222"/>
      <c r="K272" s="231"/>
      <c r="L272" s="222"/>
      <c r="M272" s="222"/>
      <c r="N272" s="222"/>
    </row>
    <row r="273" spans="7:14" s="45" customFormat="1" x14ac:dyDescent="0.25">
      <c r="G273" s="222"/>
      <c r="H273" s="222"/>
      <c r="I273" s="222"/>
      <c r="J273" s="222"/>
      <c r="K273" s="231"/>
      <c r="L273" s="222"/>
      <c r="M273" s="222"/>
      <c r="N273" s="222"/>
    </row>
    <row r="274" spans="7:14" s="45" customFormat="1" x14ac:dyDescent="0.25">
      <c r="G274" s="222"/>
      <c r="H274" s="222"/>
      <c r="I274" s="222"/>
      <c r="J274" s="222"/>
      <c r="K274" s="231"/>
      <c r="L274" s="222"/>
      <c r="M274" s="222"/>
      <c r="N274" s="222"/>
    </row>
    <row r="275" spans="7:14" s="45" customFormat="1" x14ac:dyDescent="0.25">
      <c r="G275" s="222"/>
      <c r="H275" s="222"/>
      <c r="I275" s="222"/>
      <c r="J275" s="222"/>
      <c r="K275" s="231"/>
      <c r="L275" s="222"/>
      <c r="M275" s="222"/>
      <c r="N275" s="222"/>
    </row>
    <row r="276" spans="7:14" s="45" customFormat="1" x14ac:dyDescent="0.25">
      <c r="G276" s="222"/>
      <c r="H276" s="222"/>
      <c r="I276" s="222"/>
      <c r="J276" s="222"/>
      <c r="K276" s="231"/>
      <c r="L276" s="222"/>
      <c r="M276" s="222"/>
      <c r="N276" s="222"/>
    </row>
    <row r="277" spans="7:14" s="45" customFormat="1" x14ac:dyDescent="0.25">
      <c r="G277" s="222"/>
      <c r="H277" s="222"/>
      <c r="I277" s="222"/>
      <c r="J277" s="222"/>
      <c r="K277" s="231"/>
      <c r="L277" s="222"/>
      <c r="M277" s="222"/>
      <c r="N277" s="222"/>
    </row>
    <row r="278" spans="7:14" s="45" customFormat="1" x14ac:dyDescent="0.25">
      <c r="G278" s="222"/>
      <c r="H278" s="222"/>
      <c r="I278" s="222"/>
      <c r="J278" s="222"/>
      <c r="K278" s="231"/>
      <c r="L278" s="222"/>
      <c r="M278" s="222"/>
      <c r="N278" s="222"/>
    </row>
    <row r="279" spans="7:14" s="45" customFormat="1" x14ac:dyDescent="0.25">
      <c r="G279" s="222"/>
      <c r="H279" s="222"/>
      <c r="I279" s="222"/>
      <c r="J279" s="222"/>
      <c r="K279" s="231"/>
      <c r="L279" s="222"/>
      <c r="M279" s="222"/>
      <c r="N279" s="222"/>
    </row>
    <row r="280" spans="7:14" s="45" customFormat="1" x14ac:dyDescent="0.25">
      <c r="G280" s="222"/>
      <c r="H280" s="222"/>
      <c r="I280" s="222"/>
      <c r="J280" s="222"/>
      <c r="K280" s="231"/>
      <c r="L280" s="222"/>
      <c r="M280" s="222"/>
      <c r="N280" s="222"/>
    </row>
    <row r="281" spans="7:14" s="45" customFormat="1" x14ac:dyDescent="0.25">
      <c r="G281" s="222"/>
      <c r="H281" s="222"/>
      <c r="I281" s="222"/>
      <c r="J281" s="222"/>
      <c r="K281" s="231"/>
      <c r="L281" s="222"/>
      <c r="M281" s="222"/>
      <c r="N281" s="222"/>
    </row>
    <row r="282" spans="7:14" s="45" customFormat="1" x14ac:dyDescent="0.25">
      <c r="G282" s="222"/>
      <c r="H282" s="222"/>
      <c r="I282" s="222"/>
      <c r="J282" s="222"/>
      <c r="K282" s="231"/>
      <c r="L282" s="222"/>
      <c r="M282" s="222"/>
      <c r="N282" s="222"/>
    </row>
    <row r="283" spans="7:14" s="45" customFormat="1" x14ac:dyDescent="0.25">
      <c r="G283" s="222"/>
      <c r="H283" s="222"/>
      <c r="I283" s="222"/>
      <c r="J283" s="222"/>
      <c r="K283" s="231"/>
      <c r="L283" s="222"/>
      <c r="M283" s="222"/>
      <c r="N283" s="222"/>
    </row>
    <row r="284" spans="7:14" s="45" customFormat="1" x14ac:dyDescent="0.25">
      <c r="G284" s="222"/>
      <c r="H284" s="222"/>
      <c r="I284" s="222"/>
      <c r="J284" s="222"/>
      <c r="K284" s="231"/>
      <c r="L284" s="222"/>
      <c r="M284" s="222"/>
      <c r="N284" s="222"/>
    </row>
    <row r="285" spans="7:14" s="45" customFormat="1" x14ac:dyDescent="0.25">
      <c r="G285" s="222"/>
      <c r="H285" s="222"/>
      <c r="I285" s="222"/>
      <c r="J285" s="222"/>
      <c r="K285" s="231"/>
      <c r="L285" s="222"/>
      <c r="M285" s="222"/>
      <c r="N285" s="222"/>
    </row>
    <row r="286" spans="7:14" s="45" customFormat="1" x14ac:dyDescent="0.25">
      <c r="G286" s="222"/>
      <c r="H286" s="222"/>
      <c r="I286" s="222"/>
      <c r="J286" s="222"/>
      <c r="K286" s="231"/>
      <c r="L286" s="222"/>
      <c r="M286" s="222"/>
      <c r="N286" s="222"/>
    </row>
    <row r="287" spans="7:14" s="45" customFormat="1" x14ac:dyDescent="0.25">
      <c r="G287" s="222"/>
      <c r="H287" s="222"/>
      <c r="I287" s="222"/>
      <c r="J287" s="222"/>
      <c r="K287" s="231"/>
      <c r="L287" s="222"/>
      <c r="M287" s="222"/>
      <c r="N287" s="222"/>
    </row>
    <row r="288" spans="7:14" s="45" customFormat="1" x14ac:dyDescent="0.25">
      <c r="G288" s="222"/>
      <c r="H288" s="222"/>
      <c r="I288" s="222"/>
      <c r="J288" s="222"/>
      <c r="K288" s="231"/>
      <c r="L288" s="222"/>
      <c r="M288" s="222"/>
      <c r="N288" s="222"/>
    </row>
    <row r="289" spans="7:14" s="45" customFormat="1" x14ac:dyDescent="0.25">
      <c r="G289" s="222"/>
      <c r="H289" s="222"/>
      <c r="I289" s="222"/>
      <c r="J289" s="222"/>
      <c r="K289" s="231"/>
      <c r="L289" s="222"/>
      <c r="M289" s="222"/>
      <c r="N289" s="222"/>
    </row>
    <row r="290" spans="7:14" s="45" customFormat="1" x14ac:dyDescent="0.25">
      <c r="G290" s="222"/>
      <c r="H290" s="222"/>
      <c r="I290" s="222"/>
      <c r="J290" s="222"/>
      <c r="K290" s="231"/>
      <c r="L290" s="222"/>
      <c r="M290" s="222"/>
      <c r="N290" s="222"/>
    </row>
    <row r="291" spans="7:14" s="45" customFormat="1" x14ac:dyDescent="0.25">
      <c r="G291" s="222"/>
      <c r="H291" s="222"/>
      <c r="I291" s="222"/>
      <c r="J291" s="222"/>
      <c r="K291" s="231"/>
      <c r="L291" s="222"/>
      <c r="M291" s="222"/>
      <c r="N291" s="222"/>
    </row>
    <row r="292" spans="7:14" s="45" customFormat="1" x14ac:dyDescent="0.25">
      <c r="G292" s="222"/>
      <c r="H292" s="222"/>
      <c r="I292" s="222"/>
      <c r="J292" s="222"/>
      <c r="K292" s="231"/>
      <c r="L292" s="222"/>
      <c r="M292" s="222"/>
      <c r="N292" s="222"/>
    </row>
    <row r="293" spans="7:14" s="45" customFormat="1" x14ac:dyDescent="0.25">
      <c r="G293" s="222"/>
      <c r="H293" s="222"/>
      <c r="I293" s="222"/>
      <c r="J293" s="222"/>
      <c r="K293" s="231"/>
      <c r="L293" s="222"/>
      <c r="M293" s="222"/>
      <c r="N293" s="222"/>
    </row>
    <row r="294" spans="7:14" s="45" customFormat="1" x14ac:dyDescent="0.25">
      <c r="G294" s="222"/>
      <c r="H294" s="222"/>
      <c r="I294" s="222"/>
      <c r="J294" s="222"/>
      <c r="K294" s="231"/>
      <c r="L294" s="222"/>
      <c r="M294" s="222"/>
      <c r="N294" s="222"/>
    </row>
    <row r="295" spans="7:14" s="45" customFormat="1" x14ac:dyDescent="0.25">
      <c r="G295" s="222"/>
      <c r="H295" s="222"/>
      <c r="I295" s="222"/>
      <c r="J295" s="222"/>
      <c r="K295" s="231"/>
      <c r="L295" s="222"/>
      <c r="M295" s="222"/>
      <c r="N295" s="222"/>
    </row>
    <row r="296" spans="7:14" s="45" customFormat="1" x14ac:dyDescent="0.25">
      <c r="G296" s="222"/>
      <c r="H296" s="222"/>
      <c r="I296" s="222"/>
      <c r="J296" s="222"/>
      <c r="K296" s="231"/>
      <c r="L296" s="222"/>
      <c r="M296" s="222"/>
      <c r="N296" s="222"/>
    </row>
    <row r="297" spans="7:14" s="45" customFormat="1" x14ac:dyDescent="0.25">
      <c r="G297" s="222"/>
      <c r="H297" s="222"/>
      <c r="I297" s="222"/>
      <c r="J297" s="222"/>
      <c r="K297" s="231"/>
      <c r="L297" s="222"/>
      <c r="M297" s="222"/>
      <c r="N297" s="222"/>
    </row>
    <row r="298" spans="7:14" s="45" customFormat="1" x14ac:dyDescent="0.25">
      <c r="G298" s="222"/>
      <c r="H298" s="222"/>
      <c r="I298" s="222"/>
      <c r="J298" s="222"/>
      <c r="K298" s="231"/>
      <c r="L298" s="222"/>
      <c r="M298" s="222"/>
      <c r="N298" s="222"/>
    </row>
    <row r="299" spans="7:14" s="45" customFormat="1" x14ac:dyDescent="0.25">
      <c r="G299" s="222"/>
      <c r="H299" s="222"/>
      <c r="I299" s="222"/>
      <c r="J299" s="222"/>
      <c r="K299" s="231"/>
      <c r="L299" s="222"/>
      <c r="M299" s="222"/>
      <c r="N299" s="222"/>
    </row>
    <row r="300" spans="7:14" s="45" customFormat="1" x14ac:dyDescent="0.25">
      <c r="G300" s="222"/>
      <c r="H300" s="222"/>
      <c r="I300" s="222"/>
      <c r="J300" s="222"/>
      <c r="K300" s="231"/>
      <c r="L300" s="222"/>
      <c r="M300" s="222"/>
      <c r="N300" s="222"/>
    </row>
    <row r="301" spans="7:14" s="45" customFormat="1" x14ac:dyDescent="0.25">
      <c r="G301" s="222"/>
      <c r="H301" s="222"/>
      <c r="I301" s="222"/>
      <c r="J301" s="222"/>
      <c r="K301" s="231"/>
      <c r="L301" s="222"/>
      <c r="M301" s="222"/>
      <c r="N301" s="222"/>
    </row>
    <row r="302" spans="7:14" s="45" customFormat="1" x14ac:dyDescent="0.25">
      <c r="G302" s="222"/>
      <c r="H302" s="222"/>
      <c r="I302" s="222"/>
      <c r="J302" s="222"/>
      <c r="K302" s="231"/>
      <c r="L302" s="222"/>
      <c r="M302" s="222"/>
      <c r="N302" s="222"/>
    </row>
    <row r="303" spans="7:14" s="45" customFormat="1" x14ac:dyDescent="0.25">
      <c r="G303" s="222"/>
      <c r="H303" s="222"/>
      <c r="I303" s="222"/>
      <c r="J303" s="222"/>
      <c r="K303" s="231"/>
      <c r="L303" s="222"/>
      <c r="M303" s="222"/>
      <c r="N303" s="222"/>
    </row>
    <row r="304" spans="7:14" s="45" customFormat="1" x14ac:dyDescent="0.25">
      <c r="G304" s="222"/>
      <c r="H304" s="222"/>
      <c r="I304" s="222"/>
      <c r="J304" s="222"/>
      <c r="K304" s="231"/>
      <c r="L304" s="222"/>
      <c r="M304" s="222"/>
      <c r="N304" s="222"/>
    </row>
    <row r="305" spans="7:14" s="45" customFormat="1" x14ac:dyDescent="0.25">
      <c r="G305" s="222"/>
      <c r="H305" s="222"/>
      <c r="I305" s="222"/>
      <c r="J305" s="222"/>
      <c r="K305" s="231"/>
      <c r="L305" s="222"/>
      <c r="M305" s="222"/>
      <c r="N305" s="222"/>
    </row>
    <row r="306" spans="7:14" s="45" customFormat="1" x14ac:dyDescent="0.25">
      <c r="G306" s="222"/>
      <c r="H306" s="222"/>
      <c r="I306" s="222"/>
      <c r="J306" s="222"/>
      <c r="K306" s="231"/>
      <c r="L306" s="222"/>
      <c r="M306" s="222"/>
      <c r="N306" s="222"/>
    </row>
    <row r="307" spans="7:14" s="45" customFormat="1" x14ac:dyDescent="0.25">
      <c r="G307" s="222"/>
      <c r="H307" s="222"/>
      <c r="I307" s="222"/>
      <c r="J307" s="222"/>
      <c r="K307" s="231"/>
      <c r="L307" s="222"/>
      <c r="M307" s="222"/>
      <c r="N307" s="222"/>
    </row>
    <row r="308" spans="7:14" s="45" customFormat="1" x14ac:dyDescent="0.25">
      <c r="G308" s="222"/>
      <c r="H308" s="222"/>
      <c r="I308" s="222"/>
      <c r="J308" s="222"/>
      <c r="K308" s="231"/>
      <c r="L308" s="222"/>
      <c r="M308" s="222"/>
      <c r="N308" s="222"/>
    </row>
    <row r="309" spans="7:14" s="45" customFormat="1" x14ac:dyDescent="0.25">
      <c r="G309" s="222"/>
      <c r="H309" s="222"/>
      <c r="I309" s="222"/>
      <c r="J309" s="222"/>
      <c r="K309" s="231"/>
      <c r="L309" s="222"/>
      <c r="M309" s="222"/>
      <c r="N309" s="222"/>
    </row>
    <row r="310" spans="7:14" s="45" customFormat="1" x14ac:dyDescent="0.25">
      <c r="G310" s="222"/>
      <c r="H310" s="222"/>
      <c r="I310" s="222"/>
      <c r="J310" s="222"/>
      <c r="K310" s="231"/>
      <c r="L310" s="222"/>
      <c r="M310" s="222"/>
      <c r="N310" s="222"/>
    </row>
    <row r="311" spans="7:14" s="45" customFormat="1" x14ac:dyDescent="0.25">
      <c r="G311" s="222"/>
      <c r="H311" s="222"/>
      <c r="I311" s="222"/>
      <c r="J311" s="222"/>
      <c r="K311" s="231"/>
      <c r="L311" s="222"/>
      <c r="M311" s="222"/>
      <c r="N311" s="222"/>
    </row>
    <row r="312" spans="7:14" s="45" customFormat="1" x14ac:dyDescent="0.25">
      <c r="G312" s="222"/>
      <c r="H312" s="222"/>
      <c r="I312" s="222"/>
      <c r="J312" s="222"/>
      <c r="K312" s="231"/>
      <c r="L312" s="222"/>
      <c r="M312" s="222"/>
      <c r="N312" s="222"/>
    </row>
    <row r="313" spans="7:14" s="45" customFormat="1" x14ac:dyDescent="0.25">
      <c r="G313" s="222"/>
      <c r="H313" s="222"/>
      <c r="I313" s="222"/>
      <c r="J313" s="222"/>
      <c r="K313" s="231"/>
      <c r="L313" s="222"/>
      <c r="M313" s="222"/>
      <c r="N313" s="222"/>
    </row>
    <row r="314" spans="7:14" s="45" customFormat="1" x14ac:dyDescent="0.25">
      <c r="G314" s="222"/>
      <c r="H314" s="222"/>
      <c r="I314" s="222"/>
      <c r="J314" s="222"/>
      <c r="K314" s="231"/>
      <c r="L314" s="222"/>
      <c r="M314" s="222"/>
      <c r="N314" s="222"/>
    </row>
    <row r="315" spans="7:14" s="45" customFormat="1" x14ac:dyDescent="0.25">
      <c r="G315" s="222"/>
      <c r="H315" s="222"/>
      <c r="I315" s="222"/>
      <c r="J315" s="222"/>
      <c r="K315" s="231"/>
      <c r="L315" s="222"/>
      <c r="M315" s="222"/>
      <c r="N315" s="222"/>
    </row>
    <row r="316" spans="7:14" s="45" customFormat="1" x14ac:dyDescent="0.25">
      <c r="G316" s="222"/>
      <c r="H316" s="222"/>
      <c r="I316" s="222"/>
      <c r="J316" s="222"/>
      <c r="K316" s="231"/>
      <c r="L316" s="222"/>
      <c r="M316" s="222"/>
      <c r="N316" s="222"/>
    </row>
    <row r="317" spans="7:14" s="45" customFormat="1" x14ac:dyDescent="0.25">
      <c r="G317" s="222"/>
      <c r="H317" s="222"/>
      <c r="I317" s="222"/>
      <c r="J317" s="222"/>
      <c r="K317" s="231"/>
      <c r="L317" s="222"/>
      <c r="M317" s="222"/>
      <c r="N317" s="222"/>
    </row>
    <row r="318" spans="7:14" s="45" customFormat="1" x14ac:dyDescent="0.25">
      <c r="G318" s="222"/>
      <c r="H318" s="222"/>
      <c r="I318" s="222"/>
      <c r="J318" s="222"/>
      <c r="K318" s="231"/>
      <c r="L318" s="222"/>
      <c r="M318" s="222"/>
      <c r="N318" s="222"/>
    </row>
    <row r="319" spans="7:14" s="45" customFormat="1" x14ac:dyDescent="0.25">
      <c r="G319" s="222"/>
      <c r="H319" s="222"/>
      <c r="I319" s="222"/>
      <c r="J319" s="222"/>
      <c r="K319" s="231"/>
      <c r="L319" s="222"/>
      <c r="M319" s="222"/>
      <c r="N319" s="222"/>
    </row>
    <row r="320" spans="7:14" s="45" customFormat="1" x14ac:dyDescent="0.25">
      <c r="G320" s="222"/>
      <c r="H320" s="222"/>
      <c r="I320" s="222"/>
      <c r="J320" s="222"/>
      <c r="K320" s="231"/>
      <c r="L320" s="222"/>
      <c r="M320" s="222"/>
      <c r="N320" s="222"/>
    </row>
    <row r="321" spans="7:14" s="45" customFormat="1" x14ac:dyDescent="0.25">
      <c r="G321" s="222"/>
      <c r="H321" s="222"/>
      <c r="I321" s="222"/>
      <c r="J321" s="222"/>
      <c r="K321" s="231"/>
      <c r="L321" s="222"/>
      <c r="M321" s="222"/>
      <c r="N321" s="222"/>
    </row>
    <row r="322" spans="7:14" s="45" customFormat="1" x14ac:dyDescent="0.25">
      <c r="G322" s="222"/>
      <c r="H322" s="222"/>
      <c r="I322" s="222"/>
      <c r="J322" s="222"/>
      <c r="K322" s="231"/>
      <c r="L322" s="222"/>
      <c r="M322" s="222"/>
      <c r="N322" s="222"/>
    </row>
    <row r="323" spans="7:14" s="45" customFormat="1" x14ac:dyDescent="0.25">
      <c r="G323" s="222"/>
      <c r="H323" s="222"/>
      <c r="I323" s="222"/>
      <c r="J323" s="222"/>
      <c r="K323" s="231"/>
      <c r="L323" s="222"/>
      <c r="M323" s="222"/>
      <c r="N323" s="222"/>
    </row>
    <row r="324" spans="7:14" s="45" customFormat="1" x14ac:dyDescent="0.25">
      <c r="G324" s="222"/>
      <c r="H324" s="222"/>
      <c r="I324" s="222"/>
      <c r="J324" s="222"/>
      <c r="K324" s="231"/>
      <c r="L324" s="222"/>
      <c r="M324" s="222"/>
      <c r="N324" s="222"/>
    </row>
    <row r="325" spans="7:14" s="45" customFormat="1" x14ac:dyDescent="0.25">
      <c r="G325" s="222"/>
      <c r="H325" s="222"/>
      <c r="I325" s="222"/>
      <c r="J325" s="222"/>
      <c r="K325" s="231"/>
      <c r="L325" s="222"/>
      <c r="M325" s="222"/>
      <c r="N325" s="222"/>
    </row>
    <row r="326" spans="7:14" s="45" customFormat="1" x14ac:dyDescent="0.25">
      <c r="G326" s="222"/>
      <c r="H326" s="222"/>
      <c r="I326" s="222"/>
      <c r="J326" s="222"/>
      <c r="K326" s="231"/>
      <c r="L326" s="222"/>
      <c r="M326" s="222"/>
      <c r="N326" s="222"/>
    </row>
    <row r="327" spans="7:14" s="45" customFormat="1" x14ac:dyDescent="0.25">
      <c r="G327" s="222"/>
      <c r="H327" s="222"/>
      <c r="I327" s="222"/>
      <c r="J327" s="222"/>
      <c r="K327" s="231"/>
      <c r="L327" s="222"/>
      <c r="M327" s="222"/>
      <c r="N327" s="222"/>
    </row>
    <row r="328" spans="7:14" s="45" customFormat="1" x14ac:dyDescent="0.25">
      <c r="G328" s="222"/>
      <c r="H328" s="222"/>
      <c r="I328" s="222"/>
      <c r="J328" s="222"/>
      <c r="K328" s="231"/>
      <c r="L328" s="222"/>
      <c r="M328" s="222"/>
      <c r="N328" s="222"/>
    </row>
    <row r="329" spans="7:14" s="45" customFormat="1" x14ac:dyDescent="0.25">
      <c r="G329" s="222"/>
      <c r="H329" s="222"/>
      <c r="I329" s="222"/>
      <c r="J329" s="222"/>
      <c r="K329" s="231"/>
      <c r="L329" s="222"/>
      <c r="M329" s="222"/>
      <c r="N329" s="222"/>
    </row>
    <row r="330" spans="7:14" s="45" customFormat="1" x14ac:dyDescent="0.25">
      <c r="G330" s="222"/>
      <c r="H330" s="222"/>
      <c r="I330" s="222"/>
      <c r="J330" s="222"/>
      <c r="K330" s="231"/>
      <c r="L330" s="222"/>
      <c r="M330" s="222"/>
      <c r="N330" s="222"/>
    </row>
    <row r="331" spans="7:14" s="45" customFormat="1" x14ac:dyDescent="0.25">
      <c r="G331" s="222"/>
      <c r="H331" s="222"/>
      <c r="I331" s="222"/>
      <c r="J331" s="222"/>
      <c r="K331" s="231"/>
      <c r="L331" s="222"/>
      <c r="M331" s="222"/>
      <c r="N331" s="222"/>
    </row>
    <row r="332" spans="7:14" s="45" customFormat="1" x14ac:dyDescent="0.25">
      <c r="G332" s="222"/>
      <c r="H332" s="222"/>
      <c r="I332" s="222"/>
      <c r="J332" s="222"/>
      <c r="K332" s="231"/>
      <c r="L332" s="222"/>
      <c r="M332" s="222"/>
      <c r="N332" s="222"/>
    </row>
    <row r="333" spans="7:14" s="45" customFormat="1" x14ac:dyDescent="0.25">
      <c r="G333" s="222"/>
      <c r="H333" s="222"/>
      <c r="I333" s="222"/>
      <c r="J333" s="222"/>
      <c r="K333" s="231"/>
      <c r="L333" s="222"/>
      <c r="M333" s="222"/>
      <c r="N333" s="222"/>
    </row>
    <row r="334" spans="7:14" s="45" customFormat="1" x14ac:dyDescent="0.25">
      <c r="G334" s="222"/>
      <c r="H334" s="222"/>
      <c r="I334" s="222"/>
      <c r="J334" s="222"/>
      <c r="K334" s="231"/>
      <c r="L334" s="222"/>
      <c r="M334" s="222"/>
      <c r="N334" s="222"/>
    </row>
    <row r="335" spans="7:14" s="45" customFormat="1" x14ac:dyDescent="0.25">
      <c r="G335" s="222"/>
      <c r="H335" s="222"/>
      <c r="I335" s="222"/>
      <c r="J335" s="222"/>
      <c r="K335" s="231"/>
      <c r="L335" s="222"/>
      <c r="M335" s="222"/>
      <c r="N335" s="222"/>
    </row>
    <row r="336" spans="7:14" s="45" customFormat="1" x14ac:dyDescent="0.25">
      <c r="G336" s="222"/>
      <c r="H336" s="222"/>
      <c r="I336" s="222"/>
      <c r="J336" s="222"/>
      <c r="K336" s="231"/>
      <c r="L336" s="222"/>
      <c r="M336" s="222"/>
      <c r="N336" s="222"/>
    </row>
    <row r="337" spans="7:14" s="45" customFormat="1" x14ac:dyDescent="0.25">
      <c r="G337" s="222"/>
      <c r="H337" s="222"/>
      <c r="I337" s="222"/>
      <c r="J337" s="222"/>
      <c r="K337" s="231"/>
      <c r="L337" s="222"/>
      <c r="M337" s="222"/>
      <c r="N337" s="222"/>
    </row>
    <row r="338" spans="7:14" s="45" customFormat="1" x14ac:dyDescent="0.25">
      <c r="G338" s="222"/>
      <c r="H338" s="222"/>
      <c r="I338" s="222"/>
      <c r="J338" s="222"/>
      <c r="K338" s="231"/>
      <c r="L338" s="222"/>
      <c r="M338" s="222"/>
      <c r="N338" s="222"/>
    </row>
    <row r="339" spans="7:14" s="45" customFormat="1" x14ac:dyDescent="0.25">
      <c r="G339" s="222"/>
      <c r="H339" s="222"/>
      <c r="I339" s="222"/>
      <c r="J339" s="222"/>
      <c r="K339" s="231"/>
      <c r="L339" s="222"/>
      <c r="M339" s="222"/>
      <c r="N339" s="222"/>
    </row>
    <row r="340" spans="7:14" s="45" customFormat="1" x14ac:dyDescent="0.25">
      <c r="G340" s="222"/>
      <c r="H340" s="222"/>
      <c r="I340" s="222"/>
      <c r="J340" s="222"/>
      <c r="K340" s="231"/>
      <c r="L340" s="222"/>
      <c r="M340" s="222"/>
      <c r="N340" s="222"/>
    </row>
    <row r="341" spans="7:14" s="45" customFormat="1" x14ac:dyDescent="0.25">
      <c r="G341" s="222"/>
      <c r="H341" s="222"/>
      <c r="I341" s="222"/>
      <c r="J341" s="222"/>
      <c r="K341" s="231"/>
      <c r="L341" s="222"/>
      <c r="M341" s="222"/>
      <c r="N341" s="222"/>
    </row>
    <row r="342" spans="7:14" s="45" customFormat="1" x14ac:dyDescent="0.25">
      <c r="G342" s="222"/>
      <c r="H342" s="222"/>
      <c r="I342" s="222"/>
      <c r="J342" s="222"/>
      <c r="K342" s="231"/>
      <c r="L342" s="222"/>
      <c r="M342" s="222"/>
      <c r="N342" s="222"/>
    </row>
    <row r="343" spans="7:14" s="45" customFormat="1" x14ac:dyDescent="0.25">
      <c r="G343" s="222"/>
      <c r="H343" s="222"/>
      <c r="I343" s="222"/>
      <c r="J343" s="222"/>
      <c r="K343" s="231"/>
      <c r="L343" s="222"/>
      <c r="M343" s="222"/>
      <c r="N343" s="222"/>
    </row>
    <row r="344" spans="7:14" s="45" customFormat="1" x14ac:dyDescent="0.25">
      <c r="G344" s="222"/>
      <c r="H344" s="222"/>
      <c r="I344" s="222"/>
      <c r="J344" s="222"/>
      <c r="K344" s="231"/>
      <c r="L344" s="222"/>
      <c r="M344" s="222"/>
      <c r="N344" s="222"/>
    </row>
    <row r="345" spans="7:14" s="45" customFormat="1" x14ac:dyDescent="0.25">
      <c r="G345" s="222"/>
      <c r="H345" s="222"/>
      <c r="I345" s="222"/>
      <c r="J345" s="222"/>
      <c r="K345" s="231"/>
      <c r="L345" s="222"/>
      <c r="M345" s="222"/>
      <c r="N345" s="222"/>
    </row>
    <row r="346" spans="7:14" s="45" customFormat="1" x14ac:dyDescent="0.25">
      <c r="G346" s="222"/>
      <c r="H346" s="222"/>
      <c r="I346" s="222"/>
      <c r="J346" s="222"/>
      <c r="K346" s="231"/>
      <c r="L346" s="222"/>
      <c r="M346" s="222"/>
      <c r="N346" s="222"/>
    </row>
    <row r="347" spans="7:14" s="45" customFormat="1" x14ac:dyDescent="0.25">
      <c r="G347" s="222"/>
      <c r="H347" s="222"/>
      <c r="I347" s="222"/>
      <c r="J347" s="222"/>
      <c r="K347" s="231"/>
      <c r="L347" s="222"/>
      <c r="M347" s="222"/>
      <c r="N347" s="222"/>
    </row>
    <row r="348" spans="7:14" s="45" customFormat="1" x14ac:dyDescent="0.25">
      <c r="G348" s="222"/>
      <c r="H348" s="222"/>
      <c r="I348" s="222"/>
      <c r="J348" s="222"/>
      <c r="K348" s="231"/>
      <c r="L348" s="222"/>
      <c r="M348" s="222"/>
      <c r="N348" s="222"/>
    </row>
    <row r="349" spans="7:14" s="45" customFormat="1" x14ac:dyDescent="0.25">
      <c r="G349" s="222"/>
      <c r="H349" s="222"/>
      <c r="I349" s="222"/>
      <c r="J349" s="222"/>
      <c r="K349" s="231"/>
      <c r="L349" s="222"/>
      <c r="M349" s="222"/>
      <c r="N349" s="222"/>
    </row>
    <row r="350" spans="7:14" s="45" customFormat="1" x14ac:dyDescent="0.25">
      <c r="G350" s="222"/>
      <c r="H350" s="222"/>
      <c r="I350" s="222"/>
      <c r="J350" s="222"/>
      <c r="K350" s="231"/>
      <c r="L350" s="222"/>
      <c r="M350" s="222"/>
      <c r="N350" s="222"/>
    </row>
    <row r="351" spans="7:14" s="45" customFormat="1" x14ac:dyDescent="0.25">
      <c r="G351" s="222"/>
      <c r="H351" s="222"/>
      <c r="I351" s="222"/>
      <c r="J351" s="222"/>
      <c r="K351" s="231"/>
      <c r="L351" s="222"/>
      <c r="M351" s="222"/>
      <c r="N351" s="222"/>
    </row>
    <row r="352" spans="7:14" s="45" customFormat="1" x14ac:dyDescent="0.25">
      <c r="G352" s="222"/>
      <c r="H352" s="222"/>
      <c r="I352" s="222"/>
      <c r="J352" s="222"/>
      <c r="K352" s="231"/>
      <c r="L352" s="222"/>
      <c r="M352" s="222"/>
      <c r="N352" s="222"/>
    </row>
    <row r="353" spans="7:14" s="45" customFormat="1" x14ac:dyDescent="0.25">
      <c r="G353" s="222"/>
      <c r="H353" s="222"/>
      <c r="I353" s="222"/>
      <c r="J353" s="222"/>
      <c r="K353" s="231"/>
      <c r="L353" s="222"/>
      <c r="M353" s="222"/>
      <c r="N353" s="222"/>
    </row>
    <row r="354" spans="7:14" s="45" customFormat="1" x14ac:dyDescent="0.25">
      <c r="G354" s="222"/>
      <c r="H354" s="222"/>
      <c r="I354" s="222"/>
      <c r="J354" s="222"/>
      <c r="K354" s="231"/>
      <c r="L354" s="222"/>
      <c r="M354" s="222"/>
      <c r="N354" s="222"/>
    </row>
    <row r="355" spans="7:14" s="45" customFormat="1" x14ac:dyDescent="0.25">
      <c r="G355" s="222"/>
      <c r="H355" s="222"/>
      <c r="I355" s="222"/>
      <c r="J355" s="222"/>
      <c r="K355" s="231"/>
      <c r="L355" s="222"/>
      <c r="M355" s="222"/>
      <c r="N355" s="222"/>
    </row>
    <row r="356" spans="7:14" s="45" customFormat="1" x14ac:dyDescent="0.25">
      <c r="G356" s="222"/>
      <c r="H356" s="222"/>
      <c r="I356" s="222"/>
      <c r="J356" s="222"/>
      <c r="K356" s="231"/>
      <c r="L356" s="222"/>
      <c r="M356" s="222"/>
      <c r="N356" s="222"/>
    </row>
    <row r="357" spans="7:14" s="45" customFormat="1" x14ac:dyDescent="0.25">
      <c r="G357" s="222"/>
      <c r="H357" s="222"/>
      <c r="I357" s="222"/>
      <c r="J357" s="222"/>
      <c r="K357" s="231"/>
      <c r="L357" s="222"/>
      <c r="M357" s="222"/>
      <c r="N357" s="222"/>
    </row>
    <row r="358" spans="7:14" s="45" customFormat="1" x14ac:dyDescent="0.25">
      <c r="G358" s="222"/>
      <c r="H358" s="222"/>
      <c r="I358" s="222"/>
      <c r="J358" s="222"/>
      <c r="K358" s="231"/>
      <c r="L358" s="222"/>
      <c r="M358" s="222"/>
      <c r="N358" s="222"/>
    </row>
    <row r="359" spans="7:14" s="45" customFormat="1" x14ac:dyDescent="0.25">
      <c r="G359" s="222"/>
      <c r="H359" s="222"/>
      <c r="I359" s="222"/>
      <c r="J359" s="222"/>
      <c r="K359" s="231"/>
      <c r="L359" s="222"/>
      <c r="M359" s="222"/>
      <c r="N359" s="222"/>
    </row>
    <row r="360" spans="7:14" s="45" customFormat="1" x14ac:dyDescent="0.25">
      <c r="G360" s="222"/>
      <c r="H360" s="222"/>
      <c r="I360" s="222"/>
      <c r="J360" s="222"/>
      <c r="K360" s="231"/>
      <c r="L360" s="222"/>
      <c r="M360" s="222"/>
      <c r="N360" s="222"/>
    </row>
    <row r="361" spans="7:14" s="45" customFormat="1" x14ac:dyDescent="0.25">
      <c r="G361" s="222"/>
      <c r="H361" s="222"/>
      <c r="I361" s="222"/>
      <c r="J361" s="222"/>
      <c r="K361" s="231"/>
      <c r="L361" s="222"/>
      <c r="M361" s="222"/>
      <c r="N361" s="222"/>
    </row>
    <row r="362" spans="7:14" s="45" customFormat="1" x14ac:dyDescent="0.25">
      <c r="G362" s="222"/>
      <c r="H362" s="222"/>
      <c r="I362" s="222"/>
      <c r="J362" s="222"/>
      <c r="K362" s="231"/>
      <c r="L362" s="222"/>
      <c r="M362" s="222"/>
      <c r="N362" s="222"/>
    </row>
    <row r="363" spans="7:14" s="45" customFormat="1" x14ac:dyDescent="0.25">
      <c r="G363" s="222"/>
      <c r="H363" s="222"/>
      <c r="I363" s="222"/>
      <c r="J363" s="222"/>
      <c r="K363" s="231"/>
      <c r="L363" s="222"/>
      <c r="M363" s="222"/>
      <c r="N363" s="222"/>
    </row>
    <row r="364" spans="7:14" s="45" customFormat="1" x14ac:dyDescent="0.25">
      <c r="G364" s="222"/>
      <c r="H364" s="222"/>
      <c r="I364" s="222"/>
      <c r="J364" s="222"/>
      <c r="K364" s="231"/>
      <c r="L364" s="222"/>
      <c r="M364" s="222"/>
      <c r="N364" s="222"/>
    </row>
    <row r="365" spans="7:14" s="45" customFormat="1" x14ac:dyDescent="0.25">
      <c r="G365" s="222"/>
      <c r="H365" s="222"/>
      <c r="I365" s="222"/>
      <c r="J365" s="222"/>
      <c r="K365" s="231"/>
      <c r="L365" s="222"/>
      <c r="M365" s="222"/>
      <c r="N365" s="222"/>
    </row>
    <row r="366" spans="7:14" s="45" customFormat="1" x14ac:dyDescent="0.25">
      <c r="G366" s="222"/>
      <c r="H366" s="222"/>
      <c r="I366" s="222"/>
      <c r="J366" s="222"/>
      <c r="K366" s="231"/>
      <c r="L366" s="222"/>
      <c r="M366" s="222"/>
      <c r="N366" s="222"/>
    </row>
    <row r="367" spans="7:14" s="45" customFormat="1" x14ac:dyDescent="0.25">
      <c r="G367" s="222"/>
      <c r="H367" s="222"/>
      <c r="I367" s="222"/>
      <c r="J367" s="222"/>
      <c r="K367" s="231"/>
      <c r="L367" s="222"/>
      <c r="M367" s="222"/>
      <c r="N367" s="222"/>
    </row>
    <row r="368" spans="7:14" s="45" customFormat="1" x14ac:dyDescent="0.25">
      <c r="G368" s="222"/>
      <c r="H368" s="222"/>
      <c r="I368" s="222"/>
      <c r="J368" s="222"/>
      <c r="K368" s="231"/>
      <c r="L368" s="222"/>
      <c r="M368" s="222"/>
      <c r="N368" s="222"/>
    </row>
    <row r="369" spans="2:14" s="45" customFormat="1" x14ac:dyDescent="0.25">
      <c r="G369" s="222"/>
      <c r="H369" s="222"/>
      <c r="I369" s="222"/>
      <c r="J369" s="222"/>
      <c r="K369" s="231"/>
      <c r="L369" s="222"/>
      <c r="M369" s="222"/>
      <c r="N369" s="222"/>
    </row>
    <row r="370" spans="2:14" s="45" customFormat="1" x14ac:dyDescent="0.25">
      <c r="G370" s="222"/>
      <c r="H370" s="222"/>
      <c r="I370" s="222"/>
      <c r="J370" s="222"/>
      <c r="K370" s="231"/>
      <c r="L370" s="222"/>
      <c r="M370" s="222"/>
      <c r="N370" s="222"/>
    </row>
    <row r="371" spans="2:14" s="45" customFormat="1" x14ac:dyDescent="0.25">
      <c r="G371" s="222"/>
      <c r="H371" s="222"/>
      <c r="I371" s="222"/>
      <c r="J371" s="222"/>
      <c r="K371" s="231"/>
      <c r="L371" s="222"/>
      <c r="M371" s="222"/>
      <c r="N371" s="222"/>
    </row>
    <row r="372" spans="2:14" s="45" customFormat="1" x14ac:dyDescent="0.25">
      <c r="G372" s="222"/>
      <c r="H372" s="222"/>
      <c r="I372" s="222"/>
      <c r="J372" s="222"/>
      <c r="K372" s="231"/>
      <c r="L372" s="222"/>
      <c r="M372" s="222"/>
      <c r="N372" s="222"/>
    </row>
    <row r="373" spans="2:14" s="45" customFormat="1" x14ac:dyDescent="0.25">
      <c r="G373" s="222"/>
      <c r="H373" s="222"/>
      <c r="I373" s="222"/>
      <c r="J373" s="222"/>
      <c r="K373" s="231"/>
      <c r="L373" s="222"/>
      <c r="M373" s="222"/>
      <c r="N373" s="222"/>
    </row>
    <row r="374" spans="2:14" s="45" customFormat="1" x14ac:dyDescent="0.25">
      <c r="G374" s="222"/>
      <c r="H374" s="222"/>
      <c r="I374" s="222"/>
      <c r="J374" s="222"/>
      <c r="K374" s="231"/>
      <c r="L374" s="222"/>
      <c r="M374" s="222"/>
      <c r="N374" s="222"/>
    </row>
    <row r="375" spans="2:14" s="45" customFormat="1" x14ac:dyDescent="0.25">
      <c r="G375" s="222"/>
      <c r="H375" s="222"/>
      <c r="I375" s="222"/>
      <c r="J375" s="222"/>
      <c r="K375" s="231"/>
      <c r="L375" s="222"/>
      <c r="M375" s="222"/>
      <c r="N375" s="222"/>
    </row>
    <row r="376" spans="2:14" s="45" customFormat="1" x14ac:dyDescent="0.25">
      <c r="G376" s="222"/>
      <c r="H376" s="222"/>
      <c r="I376" s="222"/>
      <c r="J376" s="222"/>
      <c r="K376" s="231"/>
      <c r="L376" s="222"/>
      <c r="M376" s="222"/>
      <c r="N376" s="222"/>
    </row>
    <row r="377" spans="2:14" s="45" customFormat="1" x14ac:dyDescent="0.25">
      <c r="G377" s="222"/>
      <c r="H377" s="222"/>
      <c r="I377" s="222"/>
      <c r="J377" s="222"/>
      <c r="K377" s="231"/>
      <c r="L377" s="222"/>
      <c r="M377" s="222"/>
      <c r="N377" s="222"/>
    </row>
    <row r="378" spans="2:14" s="45" customFormat="1" x14ac:dyDescent="0.25">
      <c r="B378"/>
      <c r="C378"/>
      <c r="D378"/>
      <c r="E378"/>
      <c r="F378"/>
      <c r="G378" s="222"/>
      <c r="H378" s="222"/>
      <c r="I378" s="222"/>
      <c r="J378" s="222"/>
      <c r="K378" s="231"/>
      <c r="L378" s="222"/>
      <c r="M378" s="222"/>
      <c r="N378" s="222"/>
    </row>
  </sheetData>
  <mergeCells count="5">
    <mergeCell ref="H6:N6"/>
    <mergeCell ref="J5:K5"/>
    <mergeCell ref="G2:P2"/>
    <mergeCell ref="G3:P3"/>
    <mergeCell ref="G4:P4"/>
  </mergeCells>
  <dataValidations count="1">
    <dataValidation type="list" allowBlank="1" showInputMessage="1" showErrorMessage="1" sqref="N8:N252">
      <formula1>$S$2:$S$4</formula1>
    </dataValidation>
  </dataValidations>
  <pageMargins left="0.7" right="0.7" top="0.75" bottom="0.75" header="0.3" footer="0.3"/>
  <pageSetup orientation="portrait" verticalDpi="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217" customWidth="1"/>
    <col min="2" max="2" width="78.42578125" style="217" customWidth="1"/>
    <col min="3" max="3" width="32.28515625" style="214" customWidth="1"/>
    <col min="4" max="4" width="13" style="216" customWidth="1"/>
    <col min="5" max="5" width="15.42578125" style="214" customWidth="1"/>
    <col min="6" max="6" width="16.7109375" style="214" customWidth="1"/>
    <col min="7" max="256" width="9.140625" style="62"/>
    <col min="257" max="257" width="30.7109375" style="62" customWidth="1"/>
    <col min="258" max="258" width="30.140625" style="62" customWidth="1"/>
    <col min="259" max="259" width="52.85546875" style="62" customWidth="1"/>
    <col min="260" max="260" width="13" style="62" customWidth="1"/>
    <col min="261" max="261" width="15.42578125" style="62" customWidth="1"/>
    <col min="262" max="262" width="16.7109375" style="62" customWidth="1"/>
    <col min="263" max="512" width="9.140625" style="62"/>
    <col min="513" max="513" width="30.7109375" style="62" customWidth="1"/>
    <col min="514" max="514" width="30.140625" style="62" customWidth="1"/>
    <col min="515" max="515" width="52.85546875" style="62" customWidth="1"/>
    <col min="516" max="516" width="13" style="62" customWidth="1"/>
    <col min="517" max="517" width="15.42578125" style="62" customWidth="1"/>
    <col min="518" max="518" width="16.7109375" style="62" customWidth="1"/>
    <col min="519" max="768" width="9.140625" style="62"/>
    <col min="769" max="769" width="30.7109375" style="62" customWidth="1"/>
    <col min="770" max="770" width="30.140625" style="62" customWidth="1"/>
    <col min="771" max="771" width="52.85546875" style="62" customWidth="1"/>
    <col min="772" max="772" width="13" style="62" customWidth="1"/>
    <col min="773" max="773" width="15.42578125" style="62" customWidth="1"/>
    <col min="774" max="774" width="16.7109375" style="62" customWidth="1"/>
    <col min="775" max="1024" width="9.140625" style="62"/>
    <col min="1025" max="1025" width="30.7109375" style="62" customWidth="1"/>
    <col min="1026" max="1026" width="30.140625" style="62" customWidth="1"/>
    <col min="1027" max="1027" width="52.85546875" style="62" customWidth="1"/>
    <col min="1028" max="1028" width="13" style="62" customWidth="1"/>
    <col min="1029" max="1029" width="15.42578125" style="62" customWidth="1"/>
    <col min="1030" max="1030" width="16.7109375" style="62" customWidth="1"/>
    <col min="1031" max="1280" width="9.140625" style="62"/>
    <col min="1281" max="1281" width="30.7109375" style="62" customWidth="1"/>
    <col min="1282" max="1282" width="30.140625" style="62" customWidth="1"/>
    <col min="1283" max="1283" width="52.85546875" style="62" customWidth="1"/>
    <col min="1284" max="1284" width="13" style="62" customWidth="1"/>
    <col min="1285" max="1285" width="15.42578125" style="62" customWidth="1"/>
    <col min="1286" max="1286" width="16.7109375" style="62" customWidth="1"/>
    <col min="1287" max="1536" width="9.140625" style="62"/>
    <col min="1537" max="1537" width="30.7109375" style="62" customWidth="1"/>
    <col min="1538" max="1538" width="30.140625" style="62" customWidth="1"/>
    <col min="1539" max="1539" width="52.85546875" style="62" customWidth="1"/>
    <col min="1540" max="1540" width="13" style="62" customWidth="1"/>
    <col min="1541" max="1541" width="15.42578125" style="62" customWidth="1"/>
    <col min="1542" max="1542" width="16.7109375" style="62" customWidth="1"/>
    <col min="1543" max="1792" width="9.140625" style="62"/>
    <col min="1793" max="1793" width="30.7109375" style="62" customWidth="1"/>
    <col min="1794" max="1794" width="30.140625" style="62" customWidth="1"/>
    <col min="1795" max="1795" width="52.85546875" style="62" customWidth="1"/>
    <col min="1796" max="1796" width="13" style="62" customWidth="1"/>
    <col min="1797" max="1797" width="15.42578125" style="62" customWidth="1"/>
    <col min="1798" max="1798" width="16.7109375" style="62" customWidth="1"/>
    <col min="1799" max="2048" width="9.140625" style="62"/>
    <col min="2049" max="2049" width="30.7109375" style="62" customWidth="1"/>
    <col min="2050" max="2050" width="30.140625" style="62" customWidth="1"/>
    <col min="2051" max="2051" width="52.85546875" style="62" customWidth="1"/>
    <col min="2052" max="2052" width="13" style="62" customWidth="1"/>
    <col min="2053" max="2053" width="15.42578125" style="62" customWidth="1"/>
    <col min="2054" max="2054" width="16.7109375" style="62" customWidth="1"/>
    <col min="2055" max="2304" width="9.140625" style="62"/>
    <col min="2305" max="2305" width="30.7109375" style="62" customWidth="1"/>
    <col min="2306" max="2306" width="30.140625" style="62" customWidth="1"/>
    <col min="2307" max="2307" width="52.85546875" style="62" customWidth="1"/>
    <col min="2308" max="2308" width="13" style="62" customWidth="1"/>
    <col min="2309" max="2309" width="15.42578125" style="62" customWidth="1"/>
    <col min="2310" max="2310" width="16.7109375" style="62" customWidth="1"/>
    <col min="2311" max="2560" width="9.140625" style="62"/>
    <col min="2561" max="2561" width="30.7109375" style="62" customWidth="1"/>
    <col min="2562" max="2562" width="30.140625" style="62" customWidth="1"/>
    <col min="2563" max="2563" width="52.85546875" style="62" customWidth="1"/>
    <col min="2564" max="2564" width="13" style="62" customWidth="1"/>
    <col min="2565" max="2565" width="15.42578125" style="62" customWidth="1"/>
    <col min="2566" max="2566" width="16.7109375" style="62" customWidth="1"/>
    <col min="2567" max="2816" width="9.140625" style="62"/>
    <col min="2817" max="2817" width="30.7109375" style="62" customWidth="1"/>
    <col min="2818" max="2818" width="30.140625" style="62" customWidth="1"/>
    <col min="2819" max="2819" width="52.85546875" style="62" customWidth="1"/>
    <col min="2820" max="2820" width="13" style="62" customWidth="1"/>
    <col min="2821" max="2821" width="15.42578125" style="62" customWidth="1"/>
    <col min="2822" max="2822" width="16.7109375" style="62" customWidth="1"/>
    <col min="2823" max="3072" width="9.140625" style="62"/>
    <col min="3073" max="3073" width="30.7109375" style="62" customWidth="1"/>
    <col min="3074" max="3074" width="30.140625" style="62" customWidth="1"/>
    <col min="3075" max="3075" width="52.85546875" style="62" customWidth="1"/>
    <col min="3076" max="3076" width="13" style="62" customWidth="1"/>
    <col min="3077" max="3077" width="15.42578125" style="62" customWidth="1"/>
    <col min="3078" max="3078" width="16.7109375" style="62" customWidth="1"/>
    <col min="3079" max="3328" width="9.140625" style="62"/>
    <col min="3329" max="3329" width="30.7109375" style="62" customWidth="1"/>
    <col min="3330" max="3330" width="30.140625" style="62" customWidth="1"/>
    <col min="3331" max="3331" width="52.85546875" style="62" customWidth="1"/>
    <col min="3332" max="3332" width="13" style="62" customWidth="1"/>
    <col min="3333" max="3333" width="15.42578125" style="62" customWidth="1"/>
    <col min="3334" max="3334" width="16.7109375" style="62" customWidth="1"/>
    <col min="3335" max="3584" width="9.140625" style="62"/>
    <col min="3585" max="3585" width="30.7109375" style="62" customWidth="1"/>
    <col min="3586" max="3586" width="30.140625" style="62" customWidth="1"/>
    <col min="3587" max="3587" width="52.85546875" style="62" customWidth="1"/>
    <col min="3588" max="3588" width="13" style="62" customWidth="1"/>
    <col min="3589" max="3589" width="15.42578125" style="62" customWidth="1"/>
    <col min="3590" max="3590" width="16.7109375" style="62" customWidth="1"/>
    <col min="3591" max="3840" width="9.140625" style="62"/>
    <col min="3841" max="3841" width="30.7109375" style="62" customWidth="1"/>
    <col min="3842" max="3842" width="30.140625" style="62" customWidth="1"/>
    <col min="3843" max="3843" width="52.85546875" style="62" customWidth="1"/>
    <col min="3844" max="3844" width="13" style="62" customWidth="1"/>
    <col min="3845" max="3845" width="15.42578125" style="62" customWidth="1"/>
    <col min="3846" max="3846" width="16.7109375" style="62" customWidth="1"/>
    <col min="3847" max="4096" width="9.140625" style="62"/>
    <col min="4097" max="4097" width="30.7109375" style="62" customWidth="1"/>
    <col min="4098" max="4098" width="30.140625" style="62" customWidth="1"/>
    <col min="4099" max="4099" width="52.85546875" style="62" customWidth="1"/>
    <col min="4100" max="4100" width="13" style="62" customWidth="1"/>
    <col min="4101" max="4101" width="15.42578125" style="62" customWidth="1"/>
    <col min="4102" max="4102" width="16.7109375" style="62" customWidth="1"/>
    <col min="4103" max="4352" width="9.140625" style="62"/>
    <col min="4353" max="4353" width="30.7109375" style="62" customWidth="1"/>
    <col min="4354" max="4354" width="30.140625" style="62" customWidth="1"/>
    <col min="4355" max="4355" width="52.85546875" style="62" customWidth="1"/>
    <col min="4356" max="4356" width="13" style="62" customWidth="1"/>
    <col min="4357" max="4357" width="15.42578125" style="62" customWidth="1"/>
    <col min="4358" max="4358" width="16.7109375" style="62" customWidth="1"/>
    <col min="4359" max="4608" width="9.140625" style="62"/>
    <col min="4609" max="4609" width="30.7109375" style="62" customWidth="1"/>
    <col min="4610" max="4610" width="30.140625" style="62" customWidth="1"/>
    <col min="4611" max="4611" width="52.85546875" style="62" customWidth="1"/>
    <col min="4612" max="4612" width="13" style="62" customWidth="1"/>
    <col min="4613" max="4613" width="15.42578125" style="62" customWidth="1"/>
    <col min="4614" max="4614" width="16.7109375" style="62" customWidth="1"/>
    <col min="4615" max="4864" width="9.140625" style="62"/>
    <col min="4865" max="4865" width="30.7109375" style="62" customWidth="1"/>
    <col min="4866" max="4866" width="30.140625" style="62" customWidth="1"/>
    <col min="4867" max="4867" width="52.85546875" style="62" customWidth="1"/>
    <col min="4868" max="4868" width="13" style="62" customWidth="1"/>
    <col min="4869" max="4869" width="15.42578125" style="62" customWidth="1"/>
    <col min="4870" max="4870" width="16.7109375" style="62" customWidth="1"/>
    <col min="4871" max="5120" width="9.140625" style="62"/>
    <col min="5121" max="5121" width="30.7109375" style="62" customWidth="1"/>
    <col min="5122" max="5122" width="30.140625" style="62" customWidth="1"/>
    <col min="5123" max="5123" width="52.85546875" style="62" customWidth="1"/>
    <col min="5124" max="5124" width="13" style="62" customWidth="1"/>
    <col min="5125" max="5125" width="15.42578125" style="62" customWidth="1"/>
    <col min="5126" max="5126" width="16.7109375" style="62" customWidth="1"/>
    <col min="5127" max="5376" width="9.140625" style="62"/>
    <col min="5377" max="5377" width="30.7109375" style="62" customWidth="1"/>
    <col min="5378" max="5378" width="30.140625" style="62" customWidth="1"/>
    <col min="5379" max="5379" width="52.85546875" style="62" customWidth="1"/>
    <col min="5380" max="5380" width="13" style="62" customWidth="1"/>
    <col min="5381" max="5381" width="15.42578125" style="62" customWidth="1"/>
    <col min="5382" max="5382" width="16.7109375" style="62" customWidth="1"/>
    <col min="5383" max="5632" width="9.140625" style="62"/>
    <col min="5633" max="5633" width="30.7109375" style="62" customWidth="1"/>
    <col min="5634" max="5634" width="30.140625" style="62" customWidth="1"/>
    <col min="5635" max="5635" width="52.85546875" style="62" customWidth="1"/>
    <col min="5636" max="5636" width="13" style="62" customWidth="1"/>
    <col min="5637" max="5637" width="15.42578125" style="62" customWidth="1"/>
    <col min="5638" max="5638" width="16.7109375" style="62" customWidth="1"/>
    <col min="5639" max="5888" width="9.140625" style="62"/>
    <col min="5889" max="5889" width="30.7109375" style="62" customWidth="1"/>
    <col min="5890" max="5890" width="30.140625" style="62" customWidth="1"/>
    <col min="5891" max="5891" width="52.85546875" style="62" customWidth="1"/>
    <col min="5892" max="5892" width="13" style="62" customWidth="1"/>
    <col min="5893" max="5893" width="15.42578125" style="62" customWidth="1"/>
    <col min="5894" max="5894" width="16.7109375" style="62" customWidth="1"/>
    <col min="5895" max="6144" width="9.140625" style="62"/>
    <col min="6145" max="6145" width="30.7109375" style="62" customWidth="1"/>
    <col min="6146" max="6146" width="30.140625" style="62" customWidth="1"/>
    <col min="6147" max="6147" width="52.85546875" style="62" customWidth="1"/>
    <col min="6148" max="6148" width="13" style="62" customWidth="1"/>
    <col min="6149" max="6149" width="15.42578125" style="62" customWidth="1"/>
    <col min="6150" max="6150" width="16.7109375" style="62" customWidth="1"/>
    <col min="6151" max="6400" width="9.140625" style="62"/>
    <col min="6401" max="6401" width="30.7109375" style="62" customWidth="1"/>
    <col min="6402" max="6402" width="30.140625" style="62" customWidth="1"/>
    <col min="6403" max="6403" width="52.85546875" style="62" customWidth="1"/>
    <col min="6404" max="6404" width="13" style="62" customWidth="1"/>
    <col min="6405" max="6405" width="15.42578125" style="62" customWidth="1"/>
    <col min="6406" max="6406" width="16.7109375" style="62" customWidth="1"/>
    <col min="6407" max="6656" width="9.140625" style="62"/>
    <col min="6657" max="6657" width="30.7109375" style="62" customWidth="1"/>
    <col min="6658" max="6658" width="30.140625" style="62" customWidth="1"/>
    <col min="6659" max="6659" width="52.85546875" style="62" customWidth="1"/>
    <col min="6660" max="6660" width="13" style="62" customWidth="1"/>
    <col min="6661" max="6661" width="15.42578125" style="62" customWidth="1"/>
    <col min="6662" max="6662" width="16.7109375" style="62" customWidth="1"/>
    <col min="6663" max="6912" width="9.140625" style="62"/>
    <col min="6913" max="6913" width="30.7109375" style="62" customWidth="1"/>
    <col min="6914" max="6914" width="30.140625" style="62" customWidth="1"/>
    <col min="6915" max="6915" width="52.85546875" style="62" customWidth="1"/>
    <col min="6916" max="6916" width="13" style="62" customWidth="1"/>
    <col min="6917" max="6917" width="15.42578125" style="62" customWidth="1"/>
    <col min="6918" max="6918" width="16.7109375" style="62" customWidth="1"/>
    <col min="6919" max="7168" width="9.140625" style="62"/>
    <col min="7169" max="7169" width="30.7109375" style="62" customWidth="1"/>
    <col min="7170" max="7170" width="30.140625" style="62" customWidth="1"/>
    <col min="7171" max="7171" width="52.85546875" style="62" customWidth="1"/>
    <col min="7172" max="7172" width="13" style="62" customWidth="1"/>
    <col min="7173" max="7173" width="15.42578125" style="62" customWidth="1"/>
    <col min="7174" max="7174" width="16.7109375" style="62" customWidth="1"/>
    <col min="7175" max="7424" width="9.140625" style="62"/>
    <col min="7425" max="7425" width="30.7109375" style="62" customWidth="1"/>
    <col min="7426" max="7426" width="30.140625" style="62" customWidth="1"/>
    <col min="7427" max="7427" width="52.85546875" style="62" customWidth="1"/>
    <col min="7428" max="7428" width="13" style="62" customWidth="1"/>
    <col min="7429" max="7429" width="15.42578125" style="62" customWidth="1"/>
    <col min="7430" max="7430" width="16.7109375" style="62" customWidth="1"/>
    <col min="7431" max="7680" width="9.140625" style="62"/>
    <col min="7681" max="7681" width="30.7109375" style="62" customWidth="1"/>
    <col min="7682" max="7682" width="30.140625" style="62" customWidth="1"/>
    <col min="7683" max="7683" width="52.85546875" style="62" customWidth="1"/>
    <col min="7684" max="7684" width="13" style="62" customWidth="1"/>
    <col min="7685" max="7685" width="15.42578125" style="62" customWidth="1"/>
    <col min="7686" max="7686" width="16.7109375" style="62" customWidth="1"/>
    <col min="7687" max="7936" width="9.140625" style="62"/>
    <col min="7937" max="7937" width="30.7109375" style="62" customWidth="1"/>
    <col min="7938" max="7938" width="30.140625" style="62" customWidth="1"/>
    <col min="7939" max="7939" width="52.85546875" style="62" customWidth="1"/>
    <col min="7940" max="7940" width="13" style="62" customWidth="1"/>
    <col min="7941" max="7941" width="15.42578125" style="62" customWidth="1"/>
    <col min="7942" max="7942" width="16.7109375" style="62" customWidth="1"/>
    <col min="7943" max="8192" width="9.140625" style="62"/>
    <col min="8193" max="8193" width="30.7109375" style="62" customWidth="1"/>
    <col min="8194" max="8194" width="30.140625" style="62" customWidth="1"/>
    <col min="8195" max="8195" width="52.85546875" style="62" customWidth="1"/>
    <col min="8196" max="8196" width="13" style="62" customWidth="1"/>
    <col min="8197" max="8197" width="15.42578125" style="62" customWidth="1"/>
    <col min="8198" max="8198" width="16.7109375" style="62" customWidth="1"/>
    <col min="8199" max="8448" width="9.140625" style="62"/>
    <col min="8449" max="8449" width="30.7109375" style="62" customWidth="1"/>
    <col min="8450" max="8450" width="30.140625" style="62" customWidth="1"/>
    <col min="8451" max="8451" width="52.85546875" style="62" customWidth="1"/>
    <col min="8452" max="8452" width="13" style="62" customWidth="1"/>
    <col min="8453" max="8453" width="15.42578125" style="62" customWidth="1"/>
    <col min="8454" max="8454" width="16.7109375" style="62" customWidth="1"/>
    <col min="8455" max="8704" width="9.140625" style="62"/>
    <col min="8705" max="8705" width="30.7109375" style="62" customWidth="1"/>
    <col min="8706" max="8706" width="30.140625" style="62" customWidth="1"/>
    <col min="8707" max="8707" width="52.85546875" style="62" customWidth="1"/>
    <col min="8708" max="8708" width="13" style="62" customWidth="1"/>
    <col min="8709" max="8709" width="15.42578125" style="62" customWidth="1"/>
    <col min="8710" max="8710" width="16.7109375" style="62" customWidth="1"/>
    <col min="8711" max="8960" width="9.140625" style="62"/>
    <col min="8961" max="8961" width="30.7109375" style="62" customWidth="1"/>
    <col min="8962" max="8962" width="30.140625" style="62" customWidth="1"/>
    <col min="8963" max="8963" width="52.85546875" style="62" customWidth="1"/>
    <col min="8964" max="8964" width="13" style="62" customWidth="1"/>
    <col min="8965" max="8965" width="15.42578125" style="62" customWidth="1"/>
    <col min="8966" max="8966" width="16.7109375" style="62" customWidth="1"/>
    <col min="8967" max="9216" width="9.140625" style="62"/>
    <col min="9217" max="9217" width="30.7109375" style="62" customWidth="1"/>
    <col min="9218" max="9218" width="30.140625" style="62" customWidth="1"/>
    <col min="9219" max="9219" width="52.85546875" style="62" customWidth="1"/>
    <col min="9220" max="9220" width="13" style="62" customWidth="1"/>
    <col min="9221" max="9221" width="15.42578125" style="62" customWidth="1"/>
    <col min="9222" max="9222" width="16.7109375" style="62" customWidth="1"/>
    <col min="9223" max="9472" width="9.140625" style="62"/>
    <col min="9473" max="9473" width="30.7109375" style="62" customWidth="1"/>
    <col min="9474" max="9474" width="30.140625" style="62" customWidth="1"/>
    <col min="9475" max="9475" width="52.85546875" style="62" customWidth="1"/>
    <col min="9476" max="9476" width="13" style="62" customWidth="1"/>
    <col min="9477" max="9477" width="15.42578125" style="62" customWidth="1"/>
    <col min="9478" max="9478" width="16.7109375" style="62" customWidth="1"/>
    <col min="9479" max="9728" width="9.140625" style="62"/>
    <col min="9729" max="9729" width="30.7109375" style="62" customWidth="1"/>
    <col min="9730" max="9730" width="30.140625" style="62" customWidth="1"/>
    <col min="9731" max="9731" width="52.85546875" style="62" customWidth="1"/>
    <col min="9732" max="9732" width="13" style="62" customWidth="1"/>
    <col min="9733" max="9733" width="15.42578125" style="62" customWidth="1"/>
    <col min="9734" max="9734" width="16.7109375" style="62" customWidth="1"/>
    <col min="9735" max="9984" width="9.140625" style="62"/>
    <col min="9985" max="9985" width="30.7109375" style="62" customWidth="1"/>
    <col min="9986" max="9986" width="30.140625" style="62" customWidth="1"/>
    <col min="9987" max="9987" width="52.85546875" style="62" customWidth="1"/>
    <col min="9988" max="9988" width="13" style="62" customWidth="1"/>
    <col min="9989" max="9989" width="15.42578125" style="62" customWidth="1"/>
    <col min="9990" max="9990" width="16.7109375" style="62" customWidth="1"/>
    <col min="9991" max="10240" width="9.140625" style="62"/>
    <col min="10241" max="10241" width="30.7109375" style="62" customWidth="1"/>
    <col min="10242" max="10242" width="30.140625" style="62" customWidth="1"/>
    <col min="10243" max="10243" width="52.85546875" style="62" customWidth="1"/>
    <col min="10244" max="10244" width="13" style="62" customWidth="1"/>
    <col min="10245" max="10245" width="15.42578125" style="62" customWidth="1"/>
    <col min="10246" max="10246" width="16.7109375" style="62" customWidth="1"/>
    <col min="10247" max="10496" width="9.140625" style="62"/>
    <col min="10497" max="10497" width="30.7109375" style="62" customWidth="1"/>
    <col min="10498" max="10498" width="30.140625" style="62" customWidth="1"/>
    <col min="10499" max="10499" width="52.85546875" style="62" customWidth="1"/>
    <col min="10500" max="10500" width="13" style="62" customWidth="1"/>
    <col min="10501" max="10501" width="15.42578125" style="62" customWidth="1"/>
    <col min="10502" max="10502" width="16.7109375" style="62" customWidth="1"/>
    <col min="10503" max="10752" width="9.140625" style="62"/>
    <col min="10753" max="10753" width="30.7109375" style="62" customWidth="1"/>
    <col min="10754" max="10754" width="30.140625" style="62" customWidth="1"/>
    <col min="10755" max="10755" width="52.85546875" style="62" customWidth="1"/>
    <col min="10756" max="10756" width="13" style="62" customWidth="1"/>
    <col min="10757" max="10757" width="15.42578125" style="62" customWidth="1"/>
    <col min="10758" max="10758" width="16.7109375" style="62" customWidth="1"/>
    <col min="10759" max="11008" width="9.140625" style="62"/>
    <col min="11009" max="11009" width="30.7109375" style="62" customWidth="1"/>
    <col min="11010" max="11010" width="30.140625" style="62" customWidth="1"/>
    <col min="11011" max="11011" width="52.85546875" style="62" customWidth="1"/>
    <col min="11012" max="11012" width="13" style="62" customWidth="1"/>
    <col min="11013" max="11013" width="15.42578125" style="62" customWidth="1"/>
    <col min="11014" max="11014" width="16.7109375" style="62" customWidth="1"/>
    <col min="11015" max="11264" width="9.140625" style="62"/>
    <col min="11265" max="11265" width="30.7109375" style="62" customWidth="1"/>
    <col min="11266" max="11266" width="30.140625" style="62" customWidth="1"/>
    <col min="11267" max="11267" width="52.85546875" style="62" customWidth="1"/>
    <col min="11268" max="11268" width="13" style="62" customWidth="1"/>
    <col min="11269" max="11269" width="15.42578125" style="62" customWidth="1"/>
    <col min="11270" max="11270" width="16.7109375" style="62" customWidth="1"/>
    <col min="11271" max="11520" width="9.140625" style="62"/>
    <col min="11521" max="11521" width="30.7109375" style="62" customWidth="1"/>
    <col min="11522" max="11522" width="30.140625" style="62" customWidth="1"/>
    <col min="11523" max="11523" width="52.85546875" style="62" customWidth="1"/>
    <col min="11524" max="11524" width="13" style="62" customWidth="1"/>
    <col min="11525" max="11525" width="15.42578125" style="62" customWidth="1"/>
    <col min="11526" max="11526" width="16.7109375" style="62" customWidth="1"/>
    <col min="11527" max="11776" width="9.140625" style="62"/>
    <col min="11777" max="11777" width="30.7109375" style="62" customWidth="1"/>
    <col min="11778" max="11778" width="30.140625" style="62" customWidth="1"/>
    <col min="11779" max="11779" width="52.85546875" style="62" customWidth="1"/>
    <col min="11780" max="11780" width="13" style="62" customWidth="1"/>
    <col min="11781" max="11781" width="15.42578125" style="62" customWidth="1"/>
    <col min="11782" max="11782" width="16.7109375" style="62" customWidth="1"/>
    <col min="11783" max="12032" width="9.140625" style="62"/>
    <col min="12033" max="12033" width="30.7109375" style="62" customWidth="1"/>
    <col min="12034" max="12034" width="30.140625" style="62" customWidth="1"/>
    <col min="12035" max="12035" width="52.85546875" style="62" customWidth="1"/>
    <col min="12036" max="12036" width="13" style="62" customWidth="1"/>
    <col min="12037" max="12037" width="15.42578125" style="62" customWidth="1"/>
    <col min="12038" max="12038" width="16.7109375" style="62" customWidth="1"/>
    <col min="12039" max="12288" width="9.140625" style="62"/>
    <col min="12289" max="12289" width="30.7109375" style="62" customWidth="1"/>
    <col min="12290" max="12290" width="30.140625" style="62" customWidth="1"/>
    <col min="12291" max="12291" width="52.85546875" style="62" customWidth="1"/>
    <col min="12292" max="12292" width="13" style="62" customWidth="1"/>
    <col min="12293" max="12293" width="15.42578125" style="62" customWidth="1"/>
    <col min="12294" max="12294" width="16.7109375" style="62" customWidth="1"/>
    <col min="12295" max="12544" width="9.140625" style="62"/>
    <col min="12545" max="12545" width="30.7109375" style="62" customWidth="1"/>
    <col min="12546" max="12546" width="30.140625" style="62" customWidth="1"/>
    <col min="12547" max="12547" width="52.85546875" style="62" customWidth="1"/>
    <col min="12548" max="12548" width="13" style="62" customWidth="1"/>
    <col min="12549" max="12549" width="15.42578125" style="62" customWidth="1"/>
    <col min="12550" max="12550" width="16.7109375" style="62" customWidth="1"/>
    <col min="12551" max="12800" width="9.140625" style="62"/>
    <col min="12801" max="12801" width="30.7109375" style="62" customWidth="1"/>
    <col min="12802" max="12802" width="30.140625" style="62" customWidth="1"/>
    <col min="12803" max="12803" width="52.85546875" style="62" customWidth="1"/>
    <col min="12804" max="12804" width="13" style="62" customWidth="1"/>
    <col min="12805" max="12805" width="15.42578125" style="62" customWidth="1"/>
    <col min="12806" max="12806" width="16.7109375" style="62" customWidth="1"/>
    <col min="12807" max="13056" width="9.140625" style="62"/>
    <col min="13057" max="13057" width="30.7109375" style="62" customWidth="1"/>
    <col min="13058" max="13058" width="30.140625" style="62" customWidth="1"/>
    <col min="13059" max="13059" width="52.85546875" style="62" customWidth="1"/>
    <col min="13060" max="13060" width="13" style="62" customWidth="1"/>
    <col min="13061" max="13061" width="15.42578125" style="62" customWidth="1"/>
    <col min="13062" max="13062" width="16.7109375" style="62" customWidth="1"/>
    <col min="13063" max="13312" width="9.140625" style="62"/>
    <col min="13313" max="13313" width="30.7109375" style="62" customWidth="1"/>
    <col min="13314" max="13314" width="30.140625" style="62" customWidth="1"/>
    <col min="13315" max="13315" width="52.85546875" style="62" customWidth="1"/>
    <col min="13316" max="13316" width="13" style="62" customWidth="1"/>
    <col min="13317" max="13317" width="15.42578125" style="62" customWidth="1"/>
    <col min="13318" max="13318" width="16.7109375" style="62" customWidth="1"/>
    <col min="13319" max="13568" width="9.140625" style="62"/>
    <col min="13569" max="13569" width="30.7109375" style="62" customWidth="1"/>
    <col min="13570" max="13570" width="30.140625" style="62" customWidth="1"/>
    <col min="13571" max="13571" width="52.85546875" style="62" customWidth="1"/>
    <col min="13572" max="13572" width="13" style="62" customWidth="1"/>
    <col min="13573" max="13573" width="15.42578125" style="62" customWidth="1"/>
    <col min="13574" max="13574" width="16.7109375" style="62" customWidth="1"/>
    <col min="13575" max="13824" width="9.140625" style="62"/>
    <col min="13825" max="13825" width="30.7109375" style="62" customWidth="1"/>
    <col min="13826" max="13826" width="30.140625" style="62" customWidth="1"/>
    <col min="13827" max="13827" width="52.85546875" style="62" customWidth="1"/>
    <col min="13828" max="13828" width="13" style="62" customWidth="1"/>
    <col min="13829" max="13829" width="15.42578125" style="62" customWidth="1"/>
    <col min="13830" max="13830" width="16.7109375" style="62" customWidth="1"/>
    <col min="13831" max="14080" width="9.140625" style="62"/>
    <col min="14081" max="14081" width="30.7109375" style="62" customWidth="1"/>
    <col min="14082" max="14082" width="30.140625" style="62" customWidth="1"/>
    <col min="14083" max="14083" width="52.85546875" style="62" customWidth="1"/>
    <col min="14084" max="14084" width="13" style="62" customWidth="1"/>
    <col min="14085" max="14085" width="15.42578125" style="62" customWidth="1"/>
    <col min="14086" max="14086" width="16.7109375" style="62" customWidth="1"/>
    <col min="14087" max="14336" width="9.140625" style="62"/>
    <col min="14337" max="14337" width="30.7109375" style="62" customWidth="1"/>
    <col min="14338" max="14338" width="30.140625" style="62" customWidth="1"/>
    <col min="14339" max="14339" width="52.85546875" style="62" customWidth="1"/>
    <col min="14340" max="14340" width="13" style="62" customWidth="1"/>
    <col min="14341" max="14341" width="15.42578125" style="62" customWidth="1"/>
    <col min="14342" max="14342" width="16.7109375" style="62" customWidth="1"/>
    <col min="14343" max="14592" width="9.140625" style="62"/>
    <col min="14593" max="14593" width="30.7109375" style="62" customWidth="1"/>
    <col min="14594" max="14594" width="30.140625" style="62" customWidth="1"/>
    <col min="14595" max="14595" width="52.85546875" style="62" customWidth="1"/>
    <col min="14596" max="14596" width="13" style="62" customWidth="1"/>
    <col min="14597" max="14597" width="15.42578125" style="62" customWidth="1"/>
    <col min="14598" max="14598" width="16.7109375" style="62" customWidth="1"/>
    <col min="14599" max="14848" width="9.140625" style="62"/>
    <col min="14849" max="14849" width="30.7109375" style="62" customWidth="1"/>
    <col min="14850" max="14850" width="30.140625" style="62" customWidth="1"/>
    <col min="14851" max="14851" width="52.85546875" style="62" customWidth="1"/>
    <col min="14852" max="14852" width="13" style="62" customWidth="1"/>
    <col min="14853" max="14853" width="15.42578125" style="62" customWidth="1"/>
    <col min="14854" max="14854" width="16.7109375" style="62" customWidth="1"/>
    <col min="14855" max="15104" width="9.140625" style="62"/>
    <col min="15105" max="15105" width="30.7109375" style="62" customWidth="1"/>
    <col min="15106" max="15106" width="30.140625" style="62" customWidth="1"/>
    <col min="15107" max="15107" width="52.85546875" style="62" customWidth="1"/>
    <col min="15108" max="15108" width="13" style="62" customWidth="1"/>
    <col min="15109" max="15109" width="15.42578125" style="62" customWidth="1"/>
    <col min="15110" max="15110" width="16.7109375" style="62" customWidth="1"/>
    <col min="15111" max="15360" width="9.140625" style="62"/>
    <col min="15361" max="15361" width="30.7109375" style="62" customWidth="1"/>
    <col min="15362" max="15362" width="30.140625" style="62" customWidth="1"/>
    <col min="15363" max="15363" width="52.85546875" style="62" customWidth="1"/>
    <col min="15364" max="15364" width="13" style="62" customWidth="1"/>
    <col min="15365" max="15365" width="15.42578125" style="62" customWidth="1"/>
    <col min="15366" max="15366" width="16.7109375" style="62" customWidth="1"/>
    <col min="15367" max="15616" width="9.140625" style="62"/>
    <col min="15617" max="15617" width="30.7109375" style="62" customWidth="1"/>
    <col min="15618" max="15618" width="30.140625" style="62" customWidth="1"/>
    <col min="15619" max="15619" width="52.85546875" style="62" customWidth="1"/>
    <col min="15620" max="15620" width="13" style="62" customWidth="1"/>
    <col min="15621" max="15621" width="15.42578125" style="62" customWidth="1"/>
    <col min="15622" max="15622" width="16.7109375" style="62" customWidth="1"/>
    <col min="15623" max="15872" width="9.140625" style="62"/>
    <col min="15873" max="15873" width="30.7109375" style="62" customWidth="1"/>
    <col min="15874" max="15874" width="30.140625" style="62" customWidth="1"/>
    <col min="15875" max="15875" width="52.85546875" style="62" customWidth="1"/>
    <col min="15876" max="15876" width="13" style="62" customWidth="1"/>
    <col min="15877" max="15877" width="15.42578125" style="62" customWidth="1"/>
    <col min="15878" max="15878" width="16.7109375" style="62" customWidth="1"/>
    <col min="15879" max="16128" width="9.140625" style="62"/>
    <col min="16129" max="16129" width="30.7109375" style="62" customWidth="1"/>
    <col min="16130" max="16130" width="30.140625" style="62" customWidth="1"/>
    <col min="16131" max="16131" width="52.85546875" style="62" customWidth="1"/>
    <col min="16132" max="16132" width="13" style="62" customWidth="1"/>
    <col min="16133" max="16133" width="15.42578125" style="62" customWidth="1"/>
    <col min="16134" max="16134" width="16.7109375" style="62" customWidth="1"/>
    <col min="16135" max="16384" width="9.140625" style="62"/>
  </cols>
  <sheetData>
    <row r="1" spans="1:6" s="56" customFormat="1" ht="36" x14ac:dyDescent="0.2">
      <c r="A1" s="52" t="s">
        <v>254</v>
      </c>
      <c r="B1" s="52" t="s">
        <v>255</v>
      </c>
      <c r="C1" s="53" t="s">
        <v>256</v>
      </c>
      <c r="D1" s="53" t="s">
        <v>1</v>
      </c>
      <c r="E1" s="54" t="s">
        <v>2</v>
      </c>
      <c r="F1" s="55" t="s">
        <v>257</v>
      </c>
    </row>
    <row r="2" spans="1:6" ht="20.100000000000001" customHeight="1" x14ac:dyDescent="0.2">
      <c r="A2" s="57" t="s">
        <v>120</v>
      </c>
      <c r="B2" s="57" t="s">
        <v>258</v>
      </c>
      <c r="C2" s="58" t="s">
        <v>259</v>
      </c>
      <c r="D2" s="59" t="s">
        <v>260</v>
      </c>
      <c r="E2" s="60">
        <v>944</v>
      </c>
      <c r="F2" s="61" t="s">
        <v>261</v>
      </c>
    </row>
    <row r="3" spans="1:6" ht="24" x14ac:dyDescent="0.2">
      <c r="A3" s="57" t="s">
        <v>120</v>
      </c>
      <c r="B3" s="57" t="s">
        <v>258</v>
      </c>
      <c r="C3" s="58" t="s">
        <v>262</v>
      </c>
      <c r="D3" s="59" t="s">
        <v>260</v>
      </c>
      <c r="E3" s="60">
        <v>590</v>
      </c>
      <c r="F3" s="61" t="s">
        <v>261</v>
      </c>
    </row>
    <row r="4" spans="1:6" ht="36" x14ac:dyDescent="0.2">
      <c r="A4" s="63" t="s">
        <v>115</v>
      </c>
      <c r="B4" s="63" t="s">
        <v>263</v>
      </c>
      <c r="C4" s="63" t="s">
        <v>264</v>
      </c>
      <c r="D4" s="64" t="s">
        <v>260</v>
      </c>
      <c r="E4" s="65">
        <v>5000.5</v>
      </c>
      <c r="F4" s="66" t="s">
        <v>265</v>
      </c>
    </row>
    <row r="5" spans="1:6" ht="36" x14ac:dyDescent="0.2">
      <c r="A5" s="63" t="s">
        <v>115</v>
      </c>
      <c r="B5" s="63" t="s">
        <v>263</v>
      </c>
      <c r="C5" s="63" t="s">
        <v>266</v>
      </c>
      <c r="D5" s="64" t="s">
        <v>260</v>
      </c>
      <c r="E5" s="65">
        <v>10133.5</v>
      </c>
      <c r="F5" s="66" t="s">
        <v>265</v>
      </c>
    </row>
    <row r="6" spans="1:6" ht="36" x14ac:dyDescent="0.2">
      <c r="A6" s="63" t="s">
        <v>115</v>
      </c>
      <c r="B6" s="63" t="s">
        <v>263</v>
      </c>
      <c r="C6" s="63" t="s">
        <v>267</v>
      </c>
      <c r="D6" s="64" t="s">
        <v>260</v>
      </c>
      <c r="E6" s="65">
        <v>25488</v>
      </c>
      <c r="F6" s="66" t="s">
        <v>265</v>
      </c>
    </row>
    <row r="7" spans="1:6" ht="36" x14ac:dyDescent="0.2">
      <c r="A7" s="63" t="s">
        <v>115</v>
      </c>
      <c r="B7" s="63" t="s">
        <v>263</v>
      </c>
      <c r="C7" s="63" t="s">
        <v>268</v>
      </c>
      <c r="D7" s="64" t="s">
        <v>260</v>
      </c>
      <c r="E7" s="65">
        <v>61419</v>
      </c>
      <c r="F7" s="66" t="s">
        <v>265</v>
      </c>
    </row>
    <row r="8" spans="1:6" ht="21.95" customHeight="1" x14ac:dyDescent="0.2">
      <c r="A8" s="63" t="s">
        <v>115</v>
      </c>
      <c r="B8" s="63" t="s">
        <v>263</v>
      </c>
      <c r="C8" s="63" t="s">
        <v>269</v>
      </c>
      <c r="D8" s="64" t="s">
        <v>260</v>
      </c>
      <c r="E8" s="65">
        <v>33435.300000000003</v>
      </c>
      <c r="F8" s="66" t="s">
        <v>265</v>
      </c>
    </row>
    <row r="9" spans="1:6" ht="17.100000000000001" customHeight="1" x14ac:dyDescent="0.2">
      <c r="A9" s="63" t="s">
        <v>115</v>
      </c>
      <c r="B9" s="63" t="s">
        <v>263</v>
      </c>
      <c r="C9" s="63" t="s">
        <v>270</v>
      </c>
      <c r="D9" s="64" t="s">
        <v>260</v>
      </c>
      <c r="E9" s="65">
        <v>9410.5</v>
      </c>
      <c r="F9" s="66" t="s">
        <v>265</v>
      </c>
    </row>
    <row r="10" spans="1:6" ht="18.95" customHeight="1" x14ac:dyDescent="0.2">
      <c r="A10" s="63" t="s">
        <v>115</v>
      </c>
      <c r="B10" s="63" t="s">
        <v>263</v>
      </c>
      <c r="C10" s="63" t="s">
        <v>271</v>
      </c>
      <c r="D10" s="64" t="s">
        <v>260</v>
      </c>
      <c r="E10" s="65">
        <v>5929.5</v>
      </c>
      <c r="F10" s="66" t="s">
        <v>265</v>
      </c>
    </row>
    <row r="11" spans="1:6" ht="17.100000000000001" customHeight="1" x14ac:dyDescent="0.2">
      <c r="A11" s="63" t="s">
        <v>115</v>
      </c>
      <c r="B11" s="63" t="s">
        <v>263</v>
      </c>
      <c r="C11" s="63" t="s">
        <v>272</v>
      </c>
      <c r="D11" s="64" t="s">
        <v>260</v>
      </c>
      <c r="E11" s="65">
        <v>65844</v>
      </c>
      <c r="F11" s="66" t="s">
        <v>265</v>
      </c>
    </row>
    <row r="12" spans="1:6" ht="18" customHeight="1" x14ac:dyDescent="0.2">
      <c r="A12" s="63" t="s">
        <v>115</v>
      </c>
      <c r="B12" s="63" t="s">
        <v>263</v>
      </c>
      <c r="C12" s="63" t="s">
        <v>273</v>
      </c>
      <c r="D12" s="64" t="s">
        <v>260</v>
      </c>
      <c r="E12" s="65">
        <v>29393.8</v>
      </c>
      <c r="F12" s="66" t="s">
        <v>265</v>
      </c>
    </row>
    <row r="13" spans="1:6" ht="18" customHeight="1" x14ac:dyDescent="0.2">
      <c r="A13" s="63" t="s">
        <v>115</v>
      </c>
      <c r="B13" s="63" t="s">
        <v>263</v>
      </c>
      <c r="C13" s="63" t="s">
        <v>274</v>
      </c>
      <c r="D13" s="64" t="s">
        <v>260</v>
      </c>
      <c r="E13" s="65">
        <v>27193.1</v>
      </c>
      <c r="F13" s="66" t="s">
        <v>265</v>
      </c>
    </row>
    <row r="14" spans="1:6" ht="48" x14ac:dyDescent="0.2">
      <c r="A14" s="63" t="s">
        <v>115</v>
      </c>
      <c r="B14" s="63" t="s">
        <v>263</v>
      </c>
      <c r="C14" s="63" t="s">
        <v>275</v>
      </c>
      <c r="D14" s="64" t="s">
        <v>260</v>
      </c>
      <c r="E14" s="65">
        <v>50380.1</v>
      </c>
      <c r="F14" s="66" t="s">
        <v>265</v>
      </c>
    </row>
    <row r="15" spans="1:6" ht="48" x14ac:dyDescent="0.2">
      <c r="A15" s="63" t="s">
        <v>115</v>
      </c>
      <c r="B15" s="63" t="s">
        <v>263</v>
      </c>
      <c r="C15" s="63" t="s">
        <v>276</v>
      </c>
      <c r="D15" s="64" t="s">
        <v>260</v>
      </c>
      <c r="E15" s="65">
        <v>29323</v>
      </c>
      <c r="F15" s="66" t="s">
        <v>265</v>
      </c>
    </row>
    <row r="16" spans="1:6" ht="48" x14ac:dyDescent="0.2">
      <c r="A16" s="63" t="s">
        <v>115</v>
      </c>
      <c r="B16" s="63" t="s">
        <v>263</v>
      </c>
      <c r="C16" s="63" t="s">
        <v>277</v>
      </c>
      <c r="D16" s="64" t="s">
        <v>260</v>
      </c>
      <c r="E16" s="65">
        <v>32833.5</v>
      </c>
      <c r="F16" s="66" t="s">
        <v>265</v>
      </c>
    </row>
    <row r="17" spans="1:6" ht="48" x14ac:dyDescent="0.2">
      <c r="A17" s="63" t="s">
        <v>115</v>
      </c>
      <c r="B17" s="63" t="s">
        <v>263</v>
      </c>
      <c r="C17" s="63" t="s">
        <v>278</v>
      </c>
      <c r="D17" s="64" t="s">
        <v>260</v>
      </c>
      <c r="E17" s="65">
        <v>12537.5</v>
      </c>
      <c r="F17" s="66" t="s">
        <v>265</v>
      </c>
    </row>
    <row r="18" spans="1:6" ht="48" x14ac:dyDescent="0.2">
      <c r="A18" s="63" t="s">
        <v>115</v>
      </c>
      <c r="B18" s="63" t="s">
        <v>263</v>
      </c>
      <c r="C18" s="63" t="s">
        <v>279</v>
      </c>
      <c r="D18" s="64" t="s">
        <v>260</v>
      </c>
      <c r="E18" s="65">
        <v>12626</v>
      </c>
      <c r="F18" s="66" t="s">
        <v>265</v>
      </c>
    </row>
    <row r="19" spans="1:6" ht="48" x14ac:dyDescent="0.2">
      <c r="A19" s="63" t="s">
        <v>115</v>
      </c>
      <c r="B19" s="63" t="s">
        <v>263</v>
      </c>
      <c r="C19" s="63" t="s">
        <v>280</v>
      </c>
      <c r="D19" s="64" t="s">
        <v>260</v>
      </c>
      <c r="E19" s="65">
        <v>95892.7</v>
      </c>
      <c r="F19" s="66" t="s">
        <v>265</v>
      </c>
    </row>
    <row r="20" spans="1:6" ht="22.5" customHeight="1" x14ac:dyDescent="0.2">
      <c r="A20" s="63" t="s">
        <v>115</v>
      </c>
      <c r="B20" s="63" t="s">
        <v>263</v>
      </c>
      <c r="C20" s="63" t="s">
        <v>281</v>
      </c>
      <c r="D20" s="64" t="s">
        <v>260</v>
      </c>
      <c r="E20" s="65">
        <v>19706</v>
      </c>
      <c r="F20" s="66" t="s">
        <v>265</v>
      </c>
    </row>
    <row r="21" spans="1:6" ht="22.5" customHeight="1" x14ac:dyDescent="0.2">
      <c r="A21" s="63" t="s">
        <v>115</v>
      </c>
      <c r="B21" s="63" t="s">
        <v>263</v>
      </c>
      <c r="C21" s="63" t="s">
        <v>282</v>
      </c>
      <c r="D21" s="64" t="s">
        <v>260</v>
      </c>
      <c r="E21" s="65">
        <v>30975</v>
      </c>
      <c r="F21" s="66" t="s">
        <v>265</v>
      </c>
    </row>
    <row r="22" spans="1:6" ht="24" x14ac:dyDescent="0.2">
      <c r="A22" s="63" t="s">
        <v>115</v>
      </c>
      <c r="B22" s="63" t="s">
        <v>263</v>
      </c>
      <c r="C22" s="63" t="s">
        <v>283</v>
      </c>
      <c r="D22" s="64" t="s">
        <v>260</v>
      </c>
      <c r="E22" s="65">
        <v>15251.5</v>
      </c>
      <c r="F22" s="66" t="s">
        <v>265</v>
      </c>
    </row>
    <row r="23" spans="1:6" ht="24" x14ac:dyDescent="0.2">
      <c r="A23" s="63" t="s">
        <v>115</v>
      </c>
      <c r="B23" s="63" t="s">
        <v>263</v>
      </c>
      <c r="C23" s="63" t="s">
        <v>284</v>
      </c>
      <c r="D23" s="64" t="s">
        <v>260</v>
      </c>
      <c r="E23" s="65">
        <v>24225.4</v>
      </c>
      <c r="F23" s="66" t="s">
        <v>265</v>
      </c>
    </row>
    <row r="24" spans="1:6" ht="22.5" customHeight="1" x14ac:dyDescent="0.2">
      <c r="A24" s="67" t="s">
        <v>129</v>
      </c>
      <c r="B24" s="67" t="s">
        <v>285</v>
      </c>
      <c r="C24" s="68" t="s">
        <v>286</v>
      </c>
      <c r="D24" s="69" t="s">
        <v>287</v>
      </c>
      <c r="E24" s="70">
        <v>1003</v>
      </c>
      <c r="F24" s="71" t="s">
        <v>288</v>
      </c>
    </row>
    <row r="25" spans="1:6" x14ac:dyDescent="0.2">
      <c r="A25" s="67" t="s">
        <v>129</v>
      </c>
      <c r="B25" s="67" t="s">
        <v>285</v>
      </c>
      <c r="C25" s="68" t="s">
        <v>289</v>
      </c>
      <c r="D25" s="69" t="s">
        <v>287</v>
      </c>
      <c r="E25" s="70">
        <v>1003</v>
      </c>
      <c r="F25" s="71" t="s">
        <v>288</v>
      </c>
    </row>
    <row r="26" spans="1:6" ht="24" customHeight="1" x14ac:dyDescent="0.2">
      <c r="A26" s="67" t="s">
        <v>129</v>
      </c>
      <c r="B26" s="67" t="s">
        <v>285</v>
      </c>
      <c r="C26" s="68" t="s">
        <v>290</v>
      </c>
      <c r="D26" s="69" t="s">
        <v>287</v>
      </c>
      <c r="E26" s="70">
        <v>3009</v>
      </c>
      <c r="F26" s="71" t="s">
        <v>288</v>
      </c>
    </row>
    <row r="27" spans="1:6" x14ac:dyDescent="0.2">
      <c r="A27" s="67" t="s">
        <v>129</v>
      </c>
      <c r="B27" s="67" t="s">
        <v>285</v>
      </c>
      <c r="C27" s="68" t="s">
        <v>291</v>
      </c>
      <c r="D27" s="69" t="s">
        <v>287</v>
      </c>
      <c r="E27" s="70">
        <v>1882.1</v>
      </c>
      <c r="F27" s="71" t="s">
        <v>288</v>
      </c>
    </row>
    <row r="28" spans="1:6" x14ac:dyDescent="0.2">
      <c r="A28" s="67" t="s">
        <v>129</v>
      </c>
      <c r="B28" s="67" t="s">
        <v>285</v>
      </c>
      <c r="C28" s="68" t="s">
        <v>292</v>
      </c>
      <c r="D28" s="69" t="s">
        <v>260</v>
      </c>
      <c r="E28" s="70">
        <v>83.78</v>
      </c>
      <c r="F28" s="71" t="s">
        <v>288</v>
      </c>
    </row>
    <row r="29" spans="1:6" x14ac:dyDescent="0.2">
      <c r="A29" s="67" t="s">
        <v>129</v>
      </c>
      <c r="B29" s="67" t="s">
        <v>285</v>
      </c>
      <c r="C29" s="68" t="s">
        <v>293</v>
      </c>
      <c r="D29" s="69" t="s">
        <v>260</v>
      </c>
      <c r="E29" s="70">
        <v>192.34</v>
      </c>
      <c r="F29" s="71" t="s">
        <v>288</v>
      </c>
    </row>
    <row r="30" spans="1:6" x14ac:dyDescent="0.2">
      <c r="A30" s="67" t="s">
        <v>129</v>
      </c>
      <c r="B30" s="67" t="s">
        <v>285</v>
      </c>
      <c r="C30" s="68" t="s">
        <v>294</v>
      </c>
      <c r="D30" s="69" t="s">
        <v>260</v>
      </c>
      <c r="E30" s="70">
        <v>421.26</v>
      </c>
      <c r="F30" s="71" t="s">
        <v>288</v>
      </c>
    </row>
    <row r="31" spans="1:6" x14ac:dyDescent="0.2">
      <c r="A31" s="72" t="s">
        <v>295</v>
      </c>
      <c r="B31" s="72" t="s">
        <v>296</v>
      </c>
      <c r="C31" s="73" t="s">
        <v>297</v>
      </c>
      <c r="D31" s="74" t="s">
        <v>260</v>
      </c>
      <c r="E31" s="75">
        <v>6500</v>
      </c>
      <c r="F31" s="76" t="s">
        <v>298</v>
      </c>
    </row>
    <row r="32" spans="1:6" x14ac:dyDescent="0.2">
      <c r="A32" s="72" t="s">
        <v>295</v>
      </c>
      <c r="B32" s="72" t="s">
        <v>296</v>
      </c>
      <c r="C32" s="73" t="s">
        <v>299</v>
      </c>
      <c r="D32" s="74" t="s">
        <v>260</v>
      </c>
      <c r="E32" s="75">
        <v>7265.26</v>
      </c>
      <c r="F32" s="76" t="s">
        <v>298</v>
      </c>
    </row>
    <row r="33" spans="1:6" x14ac:dyDescent="0.2">
      <c r="A33" s="72" t="s">
        <v>295</v>
      </c>
      <c r="B33" s="72" t="s">
        <v>296</v>
      </c>
      <c r="C33" s="73" t="s">
        <v>300</v>
      </c>
      <c r="D33" s="74" t="s">
        <v>260</v>
      </c>
      <c r="E33" s="75">
        <v>4675.2539999999999</v>
      </c>
      <c r="F33" s="76" t="s">
        <v>298</v>
      </c>
    </row>
    <row r="34" spans="1:6" x14ac:dyDescent="0.2">
      <c r="A34" s="72" t="s">
        <v>295</v>
      </c>
      <c r="B34" s="72" t="s">
        <v>296</v>
      </c>
      <c r="C34" s="73" t="s">
        <v>301</v>
      </c>
      <c r="D34" s="74" t="s">
        <v>260</v>
      </c>
      <c r="E34" s="75">
        <v>16785.5</v>
      </c>
      <c r="F34" s="76" t="s">
        <v>298</v>
      </c>
    </row>
    <row r="35" spans="1:6" x14ac:dyDescent="0.2">
      <c r="A35" s="72" t="s">
        <v>295</v>
      </c>
      <c r="B35" s="72" t="s">
        <v>296</v>
      </c>
      <c r="C35" s="73" t="s">
        <v>302</v>
      </c>
      <c r="D35" s="74" t="s">
        <v>260</v>
      </c>
      <c r="E35" s="75">
        <v>15163</v>
      </c>
      <c r="F35" s="76" t="s">
        <v>298</v>
      </c>
    </row>
    <row r="36" spans="1:6" x14ac:dyDescent="0.2">
      <c r="A36" s="77" t="s">
        <v>172</v>
      </c>
      <c r="B36" s="77" t="s">
        <v>303</v>
      </c>
      <c r="C36" s="78" t="s">
        <v>304</v>
      </c>
      <c r="D36" s="79" t="s">
        <v>260</v>
      </c>
      <c r="E36" s="80">
        <v>2330.5</v>
      </c>
      <c r="F36" s="81" t="s">
        <v>305</v>
      </c>
    </row>
    <row r="37" spans="1:6" x14ac:dyDescent="0.2">
      <c r="A37" s="77" t="s">
        <v>172</v>
      </c>
      <c r="B37" s="77" t="s">
        <v>303</v>
      </c>
      <c r="C37" s="78" t="s">
        <v>306</v>
      </c>
      <c r="D37" s="79"/>
      <c r="E37" s="80">
        <v>1150</v>
      </c>
      <c r="F37" s="81" t="s">
        <v>305</v>
      </c>
    </row>
    <row r="38" spans="1:6" ht="24" x14ac:dyDescent="0.2">
      <c r="A38" s="77" t="s">
        <v>172</v>
      </c>
      <c r="B38" s="77" t="s">
        <v>303</v>
      </c>
      <c r="C38" s="78" t="s">
        <v>307</v>
      </c>
      <c r="D38" s="79" t="s">
        <v>260</v>
      </c>
      <c r="E38" s="80">
        <v>2330.5</v>
      </c>
      <c r="F38" s="81" t="s">
        <v>305</v>
      </c>
    </row>
    <row r="39" spans="1:6" ht="36" x14ac:dyDescent="0.2">
      <c r="A39" s="77" t="s">
        <v>172</v>
      </c>
      <c r="B39" s="77" t="s">
        <v>303</v>
      </c>
      <c r="C39" s="78" t="s">
        <v>308</v>
      </c>
      <c r="D39" s="79" t="s">
        <v>260</v>
      </c>
      <c r="E39" s="80">
        <v>3009</v>
      </c>
      <c r="F39" s="81" t="s">
        <v>305</v>
      </c>
    </row>
    <row r="40" spans="1:6" ht="36" x14ac:dyDescent="0.2">
      <c r="A40" s="77" t="s">
        <v>172</v>
      </c>
      <c r="B40" s="77" t="s">
        <v>303</v>
      </c>
      <c r="C40" s="78" t="s">
        <v>309</v>
      </c>
      <c r="D40" s="79" t="s">
        <v>260</v>
      </c>
      <c r="E40" s="80">
        <v>1150.5</v>
      </c>
      <c r="F40" s="81" t="s">
        <v>305</v>
      </c>
    </row>
    <row r="41" spans="1:6" ht="36" x14ac:dyDescent="0.2">
      <c r="A41" s="77" t="s">
        <v>172</v>
      </c>
      <c r="B41" s="77" t="s">
        <v>303</v>
      </c>
      <c r="C41" s="78" t="s">
        <v>310</v>
      </c>
      <c r="D41" s="79" t="s">
        <v>260</v>
      </c>
      <c r="E41" s="80">
        <v>1150.5</v>
      </c>
      <c r="F41" s="81" t="s">
        <v>305</v>
      </c>
    </row>
    <row r="42" spans="1:6" ht="24" x14ac:dyDescent="0.2">
      <c r="A42" s="77" t="s">
        <v>172</v>
      </c>
      <c r="B42" s="77" t="s">
        <v>303</v>
      </c>
      <c r="C42" s="78" t="s">
        <v>311</v>
      </c>
      <c r="D42" s="79" t="s">
        <v>260</v>
      </c>
      <c r="E42" s="80">
        <v>1947</v>
      </c>
      <c r="F42" s="81" t="s">
        <v>305</v>
      </c>
    </row>
    <row r="43" spans="1:6" ht="22.5" customHeight="1" x14ac:dyDescent="0.2">
      <c r="A43" s="77" t="s">
        <v>172</v>
      </c>
      <c r="B43" s="77" t="s">
        <v>303</v>
      </c>
      <c r="C43" s="78" t="s">
        <v>312</v>
      </c>
      <c r="D43" s="79" t="s">
        <v>260</v>
      </c>
      <c r="E43" s="80">
        <v>2212.5</v>
      </c>
      <c r="F43" s="81" t="s">
        <v>305</v>
      </c>
    </row>
    <row r="44" spans="1:6" ht="18.95" customHeight="1" x14ac:dyDescent="0.2">
      <c r="A44" s="82" t="s">
        <v>313</v>
      </c>
      <c r="B44" s="82" t="s">
        <v>314</v>
      </c>
      <c r="C44" s="83" t="s">
        <v>315</v>
      </c>
      <c r="D44" s="84" t="s">
        <v>260</v>
      </c>
      <c r="E44" s="85">
        <v>11210</v>
      </c>
      <c r="F44" s="86" t="s">
        <v>316</v>
      </c>
    </row>
    <row r="45" spans="1:6" ht="17.100000000000001" customHeight="1" x14ac:dyDescent="0.2">
      <c r="A45" s="82" t="s">
        <v>313</v>
      </c>
      <c r="B45" s="82" t="s">
        <v>314</v>
      </c>
      <c r="C45" s="83" t="s">
        <v>317</v>
      </c>
      <c r="D45" s="84" t="s">
        <v>260</v>
      </c>
      <c r="E45" s="85">
        <v>15692.82</v>
      </c>
      <c r="F45" s="86" t="s">
        <v>316</v>
      </c>
    </row>
    <row r="46" spans="1:6" x14ac:dyDescent="0.2">
      <c r="A46" s="82" t="s">
        <v>313</v>
      </c>
      <c r="B46" s="82" t="s">
        <v>314</v>
      </c>
      <c r="C46" s="83" t="s">
        <v>318</v>
      </c>
      <c r="D46" s="84" t="s">
        <v>260</v>
      </c>
      <c r="E46" s="85">
        <v>342200</v>
      </c>
      <c r="F46" s="86" t="s">
        <v>316</v>
      </c>
    </row>
    <row r="47" spans="1:6" ht="21" customHeight="1" x14ac:dyDescent="0.2">
      <c r="A47" s="82" t="s">
        <v>313</v>
      </c>
      <c r="B47" s="82" t="s">
        <v>314</v>
      </c>
      <c r="C47" s="83" t="s">
        <v>319</v>
      </c>
      <c r="D47" s="84" t="s">
        <v>260</v>
      </c>
      <c r="E47" s="85">
        <v>6254</v>
      </c>
      <c r="F47" s="86" t="s">
        <v>316</v>
      </c>
    </row>
    <row r="48" spans="1:6" ht="14.1" customHeight="1" x14ac:dyDescent="0.2">
      <c r="A48" s="82" t="s">
        <v>313</v>
      </c>
      <c r="B48" s="82" t="s">
        <v>314</v>
      </c>
      <c r="C48" s="83" t="s">
        <v>320</v>
      </c>
      <c r="D48" s="84" t="s">
        <v>260</v>
      </c>
      <c r="E48" s="85">
        <v>531000</v>
      </c>
      <c r="F48" s="86" t="s">
        <v>316</v>
      </c>
    </row>
    <row r="49" spans="1:6" ht="24" x14ac:dyDescent="0.2">
      <c r="A49" s="82" t="s">
        <v>313</v>
      </c>
      <c r="B49" s="82" t="s">
        <v>314</v>
      </c>
      <c r="C49" s="83" t="s">
        <v>321</v>
      </c>
      <c r="D49" s="84" t="s">
        <v>260</v>
      </c>
      <c r="E49" s="85">
        <v>49794.525000000001</v>
      </c>
      <c r="F49" s="86" t="s">
        <v>316</v>
      </c>
    </row>
    <row r="50" spans="1:6" x14ac:dyDescent="0.2">
      <c r="A50" s="82" t="s">
        <v>313</v>
      </c>
      <c r="B50" s="82" t="s">
        <v>314</v>
      </c>
      <c r="C50" s="83" t="s">
        <v>322</v>
      </c>
      <c r="D50" s="84" t="s">
        <v>260</v>
      </c>
      <c r="E50" s="85">
        <v>275000</v>
      </c>
      <c r="F50" s="86" t="s">
        <v>316</v>
      </c>
    </row>
    <row r="51" spans="1:6" ht="24" x14ac:dyDescent="0.2">
      <c r="A51" s="82" t="s">
        <v>313</v>
      </c>
      <c r="B51" s="82" t="s">
        <v>314</v>
      </c>
      <c r="C51" s="83" t="s">
        <v>323</v>
      </c>
      <c r="D51" s="84" t="s">
        <v>260</v>
      </c>
      <c r="E51" s="85">
        <v>8407.5</v>
      </c>
      <c r="F51" s="86" t="s">
        <v>316</v>
      </c>
    </row>
    <row r="52" spans="1:6" ht="15.95" customHeight="1" x14ac:dyDescent="0.2">
      <c r="A52" s="82" t="s">
        <v>313</v>
      </c>
      <c r="B52" s="82" t="s">
        <v>314</v>
      </c>
      <c r="C52" s="83" t="s">
        <v>324</v>
      </c>
      <c r="D52" s="84" t="s">
        <v>260</v>
      </c>
      <c r="E52" s="85">
        <v>96885.151100000003</v>
      </c>
      <c r="F52" s="86" t="s">
        <v>316</v>
      </c>
    </row>
    <row r="53" spans="1:6" ht="15" customHeight="1" x14ac:dyDescent="0.2">
      <c r="A53" s="82" t="s">
        <v>313</v>
      </c>
      <c r="B53" s="82" t="s">
        <v>314</v>
      </c>
      <c r="C53" s="83" t="s">
        <v>325</v>
      </c>
      <c r="D53" s="84" t="s">
        <v>260</v>
      </c>
      <c r="E53" s="85">
        <v>250160</v>
      </c>
      <c r="F53" s="86" t="s">
        <v>316</v>
      </c>
    </row>
    <row r="54" spans="1:6" ht="24" x14ac:dyDescent="0.2">
      <c r="A54" s="82" t="s">
        <v>313</v>
      </c>
      <c r="B54" s="82" t="s">
        <v>314</v>
      </c>
      <c r="C54" s="83" t="s">
        <v>326</v>
      </c>
      <c r="D54" s="84" t="s">
        <v>260</v>
      </c>
      <c r="E54" s="85">
        <v>2950</v>
      </c>
      <c r="F54" s="86" t="s">
        <v>316</v>
      </c>
    </row>
    <row r="55" spans="1:6" ht="14.1" customHeight="1" x14ac:dyDescent="0.2">
      <c r="A55" s="82" t="s">
        <v>313</v>
      </c>
      <c r="B55" s="82" t="s">
        <v>314</v>
      </c>
      <c r="C55" s="83" t="s">
        <v>327</v>
      </c>
      <c r="D55" s="84" t="s">
        <v>260</v>
      </c>
      <c r="E55" s="85">
        <v>226560</v>
      </c>
      <c r="F55" s="86" t="s">
        <v>316</v>
      </c>
    </row>
    <row r="56" spans="1:6" ht="30.75" customHeight="1" x14ac:dyDescent="0.2">
      <c r="A56" s="82" t="s">
        <v>313</v>
      </c>
      <c r="B56" s="82" t="s">
        <v>314</v>
      </c>
      <c r="C56" s="83" t="s">
        <v>328</v>
      </c>
      <c r="D56" s="84" t="s">
        <v>260</v>
      </c>
      <c r="E56" s="85">
        <v>501500</v>
      </c>
      <c r="F56" s="86" t="s">
        <v>316</v>
      </c>
    </row>
    <row r="57" spans="1:6" ht="15" customHeight="1" x14ac:dyDescent="0.2">
      <c r="A57" s="82" t="s">
        <v>313</v>
      </c>
      <c r="B57" s="82" t="s">
        <v>314</v>
      </c>
      <c r="C57" s="83" t="s">
        <v>329</v>
      </c>
      <c r="D57" s="84" t="s">
        <v>260</v>
      </c>
      <c r="E57" s="85">
        <v>41300</v>
      </c>
      <c r="F57" s="86" t="s">
        <v>316</v>
      </c>
    </row>
    <row r="58" spans="1:6" ht="24" customHeight="1" x14ac:dyDescent="0.2">
      <c r="A58" s="82" t="s">
        <v>313</v>
      </c>
      <c r="B58" s="82" t="s">
        <v>314</v>
      </c>
      <c r="C58" s="83" t="s">
        <v>330</v>
      </c>
      <c r="D58" s="84" t="s">
        <v>260</v>
      </c>
      <c r="E58" s="85">
        <v>49560</v>
      </c>
      <c r="F58" s="86" t="s">
        <v>316</v>
      </c>
    </row>
    <row r="59" spans="1:6" ht="14.1" customHeight="1" x14ac:dyDescent="0.2">
      <c r="A59" s="82" t="s">
        <v>313</v>
      </c>
      <c r="B59" s="82" t="s">
        <v>314</v>
      </c>
      <c r="C59" s="83" t="s">
        <v>331</v>
      </c>
      <c r="D59" s="84" t="s">
        <v>260</v>
      </c>
      <c r="E59" s="85">
        <v>188800</v>
      </c>
      <c r="F59" s="86" t="s">
        <v>316</v>
      </c>
    </row>
    <row r="60" spans="1:6" ht="15" customHeight="1" x14ac:dyDescent="0.2">
      <c r="A60" s="82" t="s">
        <v>313</v>
      </c>
      <c r="B60" s="82" t="s">
        <v>314</v>
      </c>
      <c r="C60" s="83" t="s">
        <v>332</v>
      </c>
      <c r="D60" s="84" t="s">
        <v>260</v>
      </c>
      <c r="E60" s="85">
        <v>27140</v>
      </c>
      <c r="F60" s="86" t="s">
        <v>316</v>
      </c>
    </row>
    <row r="61" spans="1:6" ht="15.95" customHeight="1" x14ac:dyDescent="0.2">
      <c r="A61" s="82" t="s">
        <v>313</v>
      </c>
      <c r="B61" s="82" t="s">
        <v>314</v>
      </c>
      <c r="C61" s="83" t="s">
        <v>333</v>
      </c>
      <c r="D61" s="84" t="s">
        <v>260</v>
      </c>
      <c r="E61" s="85">
        <v>49219.1806</v>
      </c>
      <c r="F61" s="86" t="s">
        <v>316</v>
      </c>
    </row>
    <row r="62" spans="1:6" ht="18.95" customHeight="1" x14ac:dyDescent="0.2">
      <c r="A62" s="82" t="s">
        <v>313</v>
      </c>
      <c r="B62" s="82" t="s">
        <v>314</v>
      </c>
      <c r="C62" s="83" t="s">
        <v>334</v>
      </c>
      <c r="D62" s="84" t="s">
        <v>260</v>
      </c>
      <c r="E62" s="85">
        <v>26137.0707</v>
      </c>
      <c r="F62" s="86" t="s">
        <v>316</v>
      </c>
    </row>
    <row r="63" spans="1:6" ht="20.100000000000001" customHeight="1" x14ac:dyDescent="0.2">
      <c r="A63" s="82" t="s">
        <v>313</v>
      </c>
      <c r="B63" s="82" t="s">
        <v>314</v>
      </c>
      <c r="C63" s="83" t="s">
        <v>335</v>
      </c>
      <c r="D63" s="84" t="s">
        <v>260</v>
      </c>
      <c r="E63" s="85">
        <v>105563.74400000001</v>
      </c>
      <c r="F63" s="86" t="s">
        <v>316</v>
      </c>
    </row>
    <row r="64" spans="1:6" ht="18.95" customHeight="1" x14ac:dyDescent="0.2">
      <c r="A64" s="82" t="s">
        <v>313</v>
      </c>
      <c r="B64" s="82" t="s">
        <v>314</v>
      </c>
      <c r="C64" s="83" t="s">
        <v>336</v>
      </c>
      <c r="D64" s="84" t="s">
        <v>260</v>
      </c>
      <c r="E64" s="85">
        <v>6490</v>
      </c>
      <c r="F64" s="86" t="s">
        <v>316</v>
      </c>
    </row>
    <row r="65" spans="1:6" ht="15" customHeight="1" x14ac:dyDescent="0.2">
      <c r="A65" s="82" t="s">
        <v>313</v>
      </c>
      <c r="B65" s="82" t="s">
        <v>314</v>
      </c>
      <c r="C65" s="83" t="s">
        <v>337</v>
      </c>
      <c r="D65" s="84" t="s">
        <v>260</v>
      </c>
      <c r="E65" s="85">
        <v>30335.3338</v>
      </c>
      <c r="F65" s="86" t="s">
        <v>316</v>
      </c>
    </row>
    <row r="66" spans="1:6" ht="24" x14ac:dyDescent="0.2">
      <c r="A66" s="82" t="s">
        <v>313</v>
      </c>
      <c r="B66" s="82" t="s">
        <v>314</v>
      </c>
      <c r="C66" s="83" t="s">
        <v>338</v>
      </c>
      <c r="D66" s="84" t="s">
        <v>260</v>
      </c>
      <c r="E66" s="85">
        <v>72981.654699999999</v>
      </c>
      <c r="F66" s="86" t="s">
        <v>316</v>
      </c>
    </row>
    <row r="67" spans="1:6" x14ac:dyDescent="0.2">
      <c r="A67" s="82" t="s">
        <v>313</v>
      </c>
      <c r="B67" s="82" t="s">
        <v>314</v>
      </c>
      <c r="C67" s="83" t="s">
        <v>339</v>
      </c>
      <c r="D67" s="84" t="s">
        <v>260</v>
      </c>
      <c r="E67" s="85">
        <v>172048.60250000001</v>
      </c>
      <c r="F67" s="86" t="s">
        <v>316</v>
      </c>
    </row>
    <row r="68" spans="1:6" x14ac:dyDescent="0.2">
      <c r="A68" s="82" t="s">
        <v>313</v>
      </c>
      <c r="B68" s="82" t="s">
        <v>314</v>
      </c>
      <c r="C68" s="83" t="s">
        <v>340</v>
      </c>
      <c r="D68" s="84" t="s">
        <v>260</v>
      </c>
      <c r="E68" s="85">
        <v>104465.4</v>
      </c>
      <c r="F68" s="86" t="s">
        <v>316</v>
      </c>
    </row>
    <row r="69" spans="1:6" x14ac:dyDescent="0.2">
      <c r="A69" s="82" t="s">
        <v>313</v>
      </c>
      <c r="B69" s="82" t="s">
        <v>314</v>
      </c>
      <c r="C69" s="83" t="s">
        <v>341</v>
      </c>
      <c r="D69" s="84" t="s">
        <v>260</v>
      </c>
      <c r="E69" s="85">
        <v>8314.2916999999998</v>
      </c>
      <c r="F69" s="86" t="s">
        <v>316</v>
      </c>
    </row>
    <row r="70" spans="1:6" x14ac:dyDescent="0.2">
      <c r="A70" s="82" t="s">
        <v>313</v>
      </c>
      <c r="B70" s="82" t="s">
        <v>314</v>
      </c>
      <c r="C70" s="83" t="s">
        <v>342</v>
      </c>
      <c r="D70" s="84" t="s">
        <v>260</v>
      </c>
      <c r="E70" s="85">
        <v>198806.39999999999</v>
      </c>
      <c r="F70" s="86" t="s">
        <v>316</v>
      </c>
    </row>
    <row r="71" spans="1:6" x14ac:dyDescent="0.2">
      <c r="A71" s="82" t="s">
        <v>313</v>
      </c>
      <c r="B71" s="82" t="s">
        <v>314</v>
      </c>
      <c r="C71" s="83" t="s">
        <v>343</v>
      </c>
      <c r="D71" s="84" t="s">
        <v>260</v>
      </c>
      <c r="E71" s="85">
        <v>11313.84</v>
      </c>
      <c r="F71" s="86" t="s">
        <v>316</v>
      </c>
    </row>
    <row r="72" spans="1:6" x14ac:dyDescent="0.2">
      <c r="A72" s="82" t="s">
        <v>313</v>
      </c>
      <c r="B72" s="82" t="s">
        <v>314</v>
      </c>
      <c r="C72" s="83" t="s">
        <v>344</v>
      </c>
      <c r="D72" s="84" t="s">
        <v>260</v>
      </c>
      <c r="E72" s="85">
        <v>469017.40850000002</v>
      </c>
      <c r="F72" s="86" t="s">
        <v>316</v>
      </c>
    </row>
    <row r="73" spans="1:6" ht="24" x14ac:dyDescent="0.2">
      <c r="A73" s="82" t="s">
        <v>313</v>
      </c>
      <c r="B73" s="82" t="s">
        <v>314</v>
      </c>
      <c r="C73" s="83" t="s">
        <v>345</v>
      </c>
      <c r="D73" s="84" t="s">
        <v>260</v>
      </c>
      <c r="E73" s="85">
        <v>4501.7</v>
      </c>
      <c r="F73" s="86" t="s">
        <v>316</v>
      </c>
    </row>
    <row r="74" spans="1:6" x14ac:dyDescent="0.2">
      <c r="A74" s="82" t="s">
        <v>313</v>
      </c>
      <c r="B74" s="82" t="s">
        <v>314</v>
      </c>
      <c r="C74" s="83" t="s">
        <v>346</v>
      </c>
      <c r="D74" s="84" t="s">
        <v>260</v>
      </c>
      <c r="E74" s="85">
        <v>161582.93400000001</v>
      </c>
      <c r="F74" s="86" t="s">
        <v>316</v>
      </c>
    </row>
    <row r="75" spans="1:6" ht="24" x14ac:dyDescent="0.2">
      <c r="A75" s="82" t="s">
        <v>313</v>
      </c>
      <c r="B75" s="82" t="s">
        <v>314</v>
      </c>
      <c r="C75" s="83" t="s">
        <v>347</v>
      </c>
      <c r="D75" s="84" t="s">
        <v>260</v>
      </c>
      <c r="E75" s="85">
        <v>344224.6911</v>
      </c>
      <c r="F75" s="86" t="s">
        <v>316</v>
      </c>
    </row>
    <row r="76" spans="1:6" x14ac:dyDescent="0.2">
      <c r="A76" s="82" t="s">
        <v>313</v>
      </c>
      <c r="B76" s="82" t="s">
        <v>314</v>
      </c>
      <c r="C76" s="83" t="s">
        <v>348</v>
      </c>
      <c r="D76" s="84" t="s">
        <v>260</v>
      </c>
      <c r="E76" s="85">
        <v>24151.661800000002</v>
      </c>
      <c r="F76" s="86" t="s">
        <v>316</v>
      </c>
    </row>
    <row r="77" spans="1:6" x14ac:dyDescent="0.2">
      <c r="A77" s="82" t="s">
        <v>313</v>
      </c>
      <c r="B77" s="82" t="s">
        <v>314</v>
      </c>
      <c r="C77" s="83" t="s">
        <v>349</v>
      </c>
      <c r="D77" s="84" t="s">
        <v>260</v>
      </c>
      <c r="E77" s="85">
        <v>12836.04</v>
      </c>
      <c r="F77" s="86" t="s">
        <v>316</v>
      </c>
    </row>
    <row r="78" spans="1:6" ht="24" x14ac:dyDescent="0.2">
      <c r="A78" s="82" t="s">
        <v>313</v>
      </c>
      <c r="B78" s="82" t="s">
        <v>314</v>
      </c>
      <c r="C78" s="83" t="s">
        <v>350</v>
      </c>
      <c r="D78" s="84" t="s">
        <v>260</v>
      </c>
      <c r="E78" s="85">
        <v>45994.842499999999</v>
      </c>
      <c r="F78" s="86" t="s">
        <v>316</v>
      </c>
    </row>
    <row r="79" spans="1:6" x14ac:dyDescent="0.2">
      <c r="A79" s="82" t="s">
        <v>313</v>
      </c>
      <c r="B79" s="82" t="s">
        <v>314</v>
      </c>
      <c r="C79" s="83" t="s">
        <v>351</v>
      </c>
      <c r="D79" s="84" t="s">
        <v>260</v>
      </c>
      <c r="E79" s="85">
        <v>111029.4216</v>
      </c>
      <c r="F79" s="86" t="s">
        <v>316</v>
      </c>
    </row>
    <row r="80" spans="1:6" x14ac:dyDescent="0.2">
      <c r="A80" s="82" t="s">
        <v>313</v>
      </c>
      <c r="B80" s="82" t="s">
        <v>314</v>
      </c>
      <c r="C80" s="83" t="s">
        <v>352</v>
      </c>
      <c r="D80" s="84" t="s">
        <v>260</v>
      </c>
      <c r="E80" s="85">
        <v>1770</v>
      </c>
      <c r="F80" s="86" t="s">
        <v>316</v>
      </c>
    </row>
    <row r="81" spans="1:6" ht="24" x14ac:dyDescent="0.2">
      <c r="A81" s="82" t="s">
        <v>313</v>
      </c>
      <c r="B81" s="82" t="s">
        <v>314</v>
      </c>
      <c r="C81" s="83" t="s">
        <v>353</v>
      </c>
      <c r="D81" s="84" t="s">
        <v>260</v>
      </c>
      <c r="E81" s="85">
        <v>4524.9931999999999</v>
      </c>
      <c r="F81" s="86" t="s">
        <v>316</v>
      </c>
    </row>
    <row r="82" spans="1:6" ht="18.75" customHeight="1" x14ac:dyDescent="0.2">
      <c r="A82" s="82" t="s">
        <v>313</v>
      </c>
      <c r="B82" s="82" t="s">
        <v>314</v>
      </c>
      <c r="C82" s="83" t="s">
        <v>354</v>
      </c>
      <c r="D82" s="84" t="s">
        <v>260</v>
      </c>
      <c r="E82" s="85">
        <v>3299.87</v>
      </c>
      <c r="F82" s="86" t="s">
        <v>316</v>
      </c>
    </row>
    <row r="83" spans="1:6" ht="20.25" customHeight="1" x14ac:dyDescent="0.2">
      <c r="A83" s="82" t="s">
        <v>313</v>
      </c>
      <c r="B83" s="82" t="s">
        <v>314</v>
      </c>
      <c r="C83" s="83" t="s">
        <v>355</v>
      </c>
      <c r="D83" s="84" t="s">
        <v>260</v>
      </c>
      <c r="E83" s="85">
        <v>4242.6899999999996</v>
      </c>
      <c r="F83" s="86" t="s">
        <v>316</v>
      </c>
    </row>
    <row r="84" spans="1:6" ht="21.95" customHeight="1" x14ac:dyDescent="0.2">
      <c r="A84" s="82" t="s">
        <v>313</v>
      </c>
      <c r="B84" s="82" t="s">
        <v>314</v>
      </c>
      <c r="C84" s="83" t="s">
        <v>356</v>
      </c>
      <c r="D84" s="84" t="s">
        <v>260</v>
      </c>
      <c r="E84" s="85">
        <v>11859.991</v>
      </c>
      <c r="F84" s="86" t="s">
        <v>316</v>
      </c>
    </row>
    <row r="85" spans="1:6" ht="18" customHeight="1" x14ac:dyDescent="0.2">
      <c r="A85" s="82" t="s">
        <v>313</v>
      </c>
      <c r="B85" s="82" t="s">
        <v>314</v>
      </c>
      <c r="C85" s="83" t="s">
        <v>357</v>
      </c>
      <c r="D85" s="84" t="s">
        <v>260</v>
      </c>
      <c r="E85" s="85">
        <v>1479.9914000000001</v>
      </c>
      <c r="F85" s="86" t="s">
        <v>316</v>
      </c>
    </row>
    <row r="86" spans="1:6" ht="24" x14ac:dyDescent="0.2">
      <c r="A86" s="82" t="s">
        <v>313</v>
      </c>
      <c r="B86" s="82" t="s">
        <v>314</v>
      </c>
      <c r="C86" s="83" t="s">
        <v>358</v>
      </c>
      <c r="D86" s="84" t="s">
        <v>260</v>
      </c>
      <c r="E86" s="85">
        <v>1999.9938</v>
      </c>
      <c r="F86" s="86" t="s">
        <v>316</v>
      </c>
    </row>
    <row r="87" spans="1:6" ht="24" x14ac:dyDescent="0.2">
      <c r="A87" s="82" t="s">
        <v>313</v>
      </c>
      <c r="B87" s="82" t="s">
        <v>314</v>
      </c>
      <c r="C87" s="83" t="s">
        <v>359</v>
      </c>
      <c r="D87" s="84" t="s">
        <v>260</v>
      </c>
      <c r="E87" s="85">
        <v>6938.4</v>
      </c>
      <c r="F87" s="86" t="s">
        <v>316</v>
      </c>
    </row>
    <row r="88" spans="1:6" x14ac:dyDescent="0.2">
      <c r="A88" s="82" t="s">
        <v>313</v>
      </c>
      <c r="B88" s="82" t="s">
        <v>314</v>
      </c>
      <c r="C88" s="83" t="s">
        <v>360</v>
      </c>
      <c r="D88" s="84" t="s">
        <v>260</v>
      </c>
      <c r="E88" s="85">
        <v>938.18259999999998</v>
      </c>
      <c r="F88" s="86" t="s">
        <v>316</v>
      </c>
    </row>
    <row r="89" spans="1:6" x14ac:dyDescent="0.2">
      <c r="A89" s="82" t="s">
        <v>313</v>
      </c>
      <c r="B89" s="82" t="s">
        <v>314</v>
      </c>
      <c r="C89" s="83" t="s">
        <v>361</v>
      </c>
      <c r="D89" s="84" t="s">
        <v>260</v>
      </c>
      <c r="E89" s="85">
        <v>3519.94</v>
      </c>
      <c r="F89" s="86" t="s">
        <v>316</v>
      </c>
    </row>
    <row r="90" spans="1:6" ht="20.100000000000001" customHeight="1" x14ac:dyDescent="0.2">
      <c r="A90" s="82" t="s">
        <v>313</v>
      </c>
      <c r="B90" s="82" t="s">
        <v>314</v>
      </c>
      <c r="C90" s="83" t="s">
        <v>362</v>
      </c>
      <c r="D90" s="84" t="s">
        <v>260</v>
      </c>
      <c r="E90" s="85">
        <v>9</v>
      </c>
      <c r="F90" s="86" t="s">
        <v>316</v>
      </c>
    </row>
    <row r="91" spans="1:6" ht="20.100000000000001" customHeight="1" x14ac:dyDescent="0.2">
      <c r="A91" s="82" t="s">
        <v>313</v>
      </c>
      <c r="B91" s="82" t="s">
        <v>314</v>
      </c>
      <c r="C91" s="83" t="s">
        <v>363</v>
      </c>
      <c r="D91" s="84" t="s">
        <v>260</v>
      </c>
      <c r="E91" s="85">
        <v>63229.120000000003</v>
      </c>
      <c r="F91" s="86" t="s">
        <v>316</v>
      </c>
    </row>
    <row r="92" spans="1:6" ht="24.75" customHeight="1" x14ac:dyDescent="0.2">
      <c r="A92" s="82" t="s">
        <v>313</v>
      </c>
      <c r="B92" s="82" t="s">
        <v>314</v>
      </c>
      <c r="C92" s="83" t="s">
        <v>364</v>
      </c>
      <c r="D92" s="84" t="s">
        <v>260</v>
      </c>
      <c r="E92" s="85">
        <v>475540</v>
      </c>
      <c r="F92" s="86" t="s">
        <v>316</v>
      </c>
    </row>
    <row r="93" spans="1:6" x14ac:dyDescent="0.2">
      <c r="A93" s="82" t="s">
        <v>313</v>
      </c>
      <c r="B93" s="82" t="s">
        <v>314</v>
      </c>
      <c r="C93" s="83" t="s">
        <v>365</v>
      </c>
      <c r="D93" s="84" t="s">
        <v>260</v>
      </c>
      <c r="E93" s="85">
        <v>490481.16</v>
      </c>
      <c r="F93" s="86" t="s">
        <v>316</v>
      </c>
    </row>
    <row r="94" spans="1:6" ht="24" x14ac:dyDescent="0.2">
      <c r="A94" s="82" t="s">
        <v>313</v>
      </c>
      <c r="B94" s="82" t="s">
        <v>314</v>
      </c>
      <c r="C94" s="83" t="s">
        <v>366</v>
      </c>
      <c r="D94" s="84" t="s">
        <v>260</v>
      </c>
      <c r="E94" s="85">
        <v>74340</v>
      </c>
      <c r="F94" s="86" t="s">
        <v>316</v>
      </c>
    </row>
    <row r="95" spans="1:6" ht="15" customHeight="1" x14ac:dyDescent="0.2">
      <c r="A95" s="82" t="s">
        <v>313</v>
      </c>
      <c r="B95" s="82" t="s">
        <v>314</v>
      </c>
      <c r="C95" s="83" t="s">
        <v>367</v>
      </c>
      <c r="D95" s="84" t="s">
        <v>260</v>
      </c>
      <c r="E95" s="85">
        <v>40101.792600000001</v>
      </c>
      <c r="F95" s="86" t="s">
        <v>316</v>
      </c>
    </row>
    <row r="96" spans="1:6" ht="14.1" customHeight="1" x14ac:dyDescent="0.2">
      <c r="A96" s="82" t="s">
        <v>313</v>
      </c>
      <c r="B96" s="82" t="s">
        <v>314</v>
      </c>
      <c r="C96" s="83" t="s">
        <v>368</v>
      </c>
      <c r="D96" s="84" t="s">
        <v>260</v>
      </c>
      <c r="E96" s="85">
        <v>386697.033</v>
      </c>
      <c r="F96" s="86" t="s">
        <v>316</v>
      </c>
    </row>
    <row r="97" spans="1:6" x14ac:dyDescent="0.2">
      <c r="A97" s="82" t="s">
        <v>313</v>
      </c>
      <c r="B97" s="82" t="s">
        <v>314</v>
      </c>
      <c r="C97" s="83" t="s">
        <v>369</v>
      </c>
      <c r="D97" s="84" t="s">
        <v>260</v>
      </c>
      <c r="E97" s="85">
        <v>142177.25599999999</v>
      </c>
      <c r="F97" s="86" t="s">
        <v>316</v>
      </c>
    </row>
    <row r="98" spans="1:6" x14ac:dyDescent="0.2">
      <c r="A98" s="82" t="s">
        <v>313</v>
      </c>
      <c r="B98" s="82" t="s">
        <v>314</v>
      </c>
      <c r="C98" s="83" t="s">
        <v>370</v>
      </c>
      <c r="D98" s="84" t="s">
        <v>260</v>
      </c>
      <c r="E98" s="85">
        <v>26868.6</v>
      </c>
      <c r="F98" s="86" t="s">
        <v>316</v>
      </c>
    </row>
    <row r="99" spans="1:6" ht="24" x14ac:dyDescent="0.2">
      <c r="A99" s="82" t="s">
        <v>313</v>
      </c>
      <c r="B99" s="82" t="s">
        <v>314</v>
      </c>
      <c r="C99" s="83" t="s">
        <v>371</v>
      </c>
      <c r="D99" s="84" t="s">
        <v>260</v>
      </c>
      <c r="E99" s="85">
        <v>1897493.1</v>
      </c>
      <c r="F99" s="86" t="s">
        <v>316</v>
      </c>
    </row>
    <row r="100" spans="1:6" x14ac:dyDescent="0.2">
      <c r="A100" s="82" t="s">
        <v>313</v>
      </c>
      <c r="B100" s="82" t="s">
        <v>314</v>
      </c>
      <c r="C100" s="83" t="s">
        <v>372</v>
      </c>
      <c r="D100" s="84" t="s">
        <v>260</v>
      </c>
      <c r="E100" s="85">
        <v>232041.1</v>
      </c>
      <c r="F100" s="86" t="s">
        <v>316</v>
      </c>
    </row>
    <row r="101" spans="1:6" ht="24" x14ac:dyDescent="0.2">
      <c r="A101" s="82" t="s">
        <v>313</v>
      </c>
      <c r="B101" s="82" t="s">
        <v>314</v>
      </c>
      <c r="C101" s="83" t="s">
        <v>373</v>
      </c>
      <c r="D101" s="84" t="s">
        <v>260</v>
      </c>
      <c r="E101" s="85">
        <v>34703.800000000003</v>
      </c>
      <c r="F101" s="86" t="s">
        <v>316</v>
      </c>
    </row>
    <row r="102" spans="1:6" ht="24" x14ac:dyDescent="0.2">
      <c r="A102" s="82" t="s">
        <v>313</v>
      </c>
      <c r="B102" s="82" t="s">
        <v>314</v>
      </c>
      <c r="C102" s="83" t="s">
        <v>374</v>
      </c>
      <c r="D102" s="84" t="s">
        <v>260</v>
      </c>
      <c r="E102" s="85">
        <v>8903.1</v>
      </c>
      <c r="F102" s="86" t="s">
        <v>316</v>
      </c>
    </row>
    <row r="103" spans="1:6" ht="15.95" customHeight="1" x14ac:dyDescent="0.2">
      <c r="A103" s="82" t="s">
        <v>313</v>
      </c>
      <c r="B103" s="82" t="s">
        <v>314</v>
      </c>
      <c r="C103" s="83" t="s">
        <v>375</v>
      </c>
      <c r="D103" s="84" t="s">
        <v>260</v>
      </c>
      <c r="E103" s="85">
        <v>130316.25</v>
      </c>
      <c r="F103" s="83" t="s">
        <v>316</v>
      </c>
    </row>
    <row r="104" spans="1:6" x14ac:dyDescent="0.2">
      <c r="A104" s="82" t="s">
        <v>313</v>
      </c>
      <c r="B104" s="82" t="s">
        <v>314</v>
      </c>
      <c r="C104" s="83" t="s">
        <v>376</v>
      </c>
      <c r="D104" s="84" t="s">
        <v>260</v>
      </c>
      <c r="E104" s="85">
        <v>22139.75</v>
      </c>
      <c r="F104" s="86" t="s">
        <v>316</v>
      </c>
    </row>
    <row r="105" spans="1:6" ht="24" x14ac:dyDescent="0.2">
      <c r="A105" s="82" t="s">
        <v>313</v>
      </c>
      <c r="B105" s="82" t="s">
        <v>314</v>
      </c>
      <c r="C105" s="83" t="s">
        <v>377</v>
      </c>
      <c r="D105" s="84" t="s">
        <v>260</v>
      </c>
      <c r="E105" s="85">
        <v>62932.232000000004</v>
      </c>
      <c r="F105" s="86" t="s">
        <v>316</v>
      </c>
    </row>
    <row r="106" spans="1:6" ht="24" x14ac:dyDescent="0.2">
      <c r="A106" s="82" t="s">
        <v>313</v>
      </c>
      <c r="B106" s="82" t="s">
        <v>314</v>
      </c>
      <c r="C106" s="83" t="s">
        <v>378</v>
      </c>
      <c r="D106" s="84" t="s">
        <v>260</v>
      </c>
      <c r="E106" s="85">
        <v>62932.232199999999</v>
      </c>
      <c r="F106" s="86" t="s">
        <v>316</v>
      </c>
    </row>
    <row r="107" spans="1:6" ht="24" x14ac:dyDescent="0.2">
      <c r="A107" s="82" t="s">
        <v>313</v>
      </c>
      <c r="B107" s="82" t="s">
        <v>314</v>
      </c>
      <c r="C107" s="83" t="s">
        <v>379</v>
      </c>
      <c r="D107" s="84" t="s">
        <v>260</v>
      </c>
      <c r="E107" s="85">
        <v>57230</v>
      </c>
      <c r="F107" s="86" t="s">
        <v>316</v>
      </c>
    </row>
    <row r="108" spans="1:6" x14ac:dyDescent="0.2">
      <c r="A108" s="82" t="s">
        <v>313</v>
      </c>
      <c r="B108" s="82" t="s">
        <v>314</v>
      </c>
      <c r="C108" s="83" t="s">
        <v>380</v>
      </c>
      <c r="D108" s="84" t="s">
        <v>260</v>
      </c>
      <c r="E108" s="85">
        <v>2549.9917</v>
      </c>
      <c r="F108" s="86" t="s">
        <v>316</v>
      </c>
    </row>
    <row r="109" spans="1:6" x14ac:dyDescent="0.2">
      <c r="A109" s="82" t="s">
        <v>313</v>
      </c>
      <c r="B109" s="82" t="s">
        <v>314</v>
      </c>
      <c r="C109" s="83" t="s">
        <v>381</v>
      </c>
      <c r="D109" s="84" t="s">
        <v>260</v>
      </c>
      <c r="E109" s="85">
        <v>13999.992</v>
      </c>
      <c r="F109" s="86" t="s">
        <v>316</v>
      </c>
    </row>
    <row r="110" spans="1:6" x14ac:dyDescent="0.2">
      <c r="A110" s="82" t="s">
        <v>313</v>
      </c>
      <c r="B110" s="82" t="s">
        <v>314</v>
      </c>
      <c r="C110" s="83" t="s">
        <v>382</v>
      </c>
      <c r="D110" s="84" t="s">
        <v>260</v>
      </c>
      <c r="E110" s="85">
        <v>19383.86</v>
      </c>
      <c r="F110" s="86" t="s">
        <v>316</v>
      </c>
    </row>
    <row r="111" spans="1:6" x14ac:dyDescent="0.2">
      <c r="A111" s="82" t="s">
        <v>313</v>
      </c>
      <c r="B111" s="82" t="s">
        <v>314</v>
      </c>
      <c r="C111" s="83" t="s">
        <v>383</v>
      </c>
      <c r="D111" s="84" t="s">
        <v>260</v>
      </c>
      <c r="E111" s="85">
        <v>250971.84</v>
      </c>
      <c r="F111" s="86" t="s">
        <v>316</v>
      </c>
    </row>
    <row r="112" spans="1:6" x14ac:dyDescent="0.2">
      <c r="A112" s="82" t="s">
        <v>313</v>
      </c>
      <c r="B112" s="82" t="s">
        <v>314</v>
      </c>
      <c r="C112" s="83" t="s">
        <v>384</v>
      </c>
      <c r="D112" s="84" t="s">
        <v>260</v>
      </c>
      <c r="E112" s="85">
        <v>257712</v>
      </c>
      <c r="F112" s="86" t="s">
        <v>316</v>
      </c>
    </row>
    <row r="113" spans="1:6" x14ac:dyDescent="0.2">
      <c r="A113" s="82" t="s">
        <v>313</v>
      </c>
      <c r="B113" s="82" t="s">
        <v>314</v>
      </c>
      <c r="C113" s="83" t="s">
        <v>385</v>
      </c>
      <c r="D113" s="84" t="s">
        <v>260</v>
      </c>
      <c r="E113" s="85">
        <v>3613.16</v>
      </c>
      <c r="F113" s="86" t="s">
        <v>316</v>
      </c>
    </row>
    <row r="114" spans="1:6" x14ac:dyDescent="0.2">
      <c r="A114" s="82" t="s">
        <v>313</v>
      </c>
      <c r="B114" s="82" t="s">
        <v>314</v>
      </c>
      <c r="C114" s="83" t="s">
        <v>386</v>
      </c>
      <c r="D114" s="84" t="s">
        <v>260</v>
      </c>
      <c r="E114" s="85">
        <v>34202.300000000003</v>
      </c>
      <c r="F114" s="86" t="s">
        <v>316</v>
      </c>
    </row>
    <row r="115" spans="1:6" x14ac:dyDescent="0.2">
      <c r="A115" s="82" t="s">
        <v>313</v>
      </c>
      <c r="B115" s="82" t="s">
        <v>314</v>
      </c>
      <c r="C115" s="83" t="s">
        <v>387</v>
      </c>
      <c r="D115" s="84" t="s">
        <v>260</v>
      </c>
      <c r="E115" s="85">
        <v>30336.03</v>
      </c>
      <c r="F115" s="86" t="s">
        <v>316</v>
      </c>
    </row>
    <row r="116" spans="1:6" x14ac:dyDescent="0.2">
      <c r="A116" s="82" t="s">
        <v>313</v>
      </c>
      <c r="B116" s="82" t="s">
        <v>314</v>
      </c>
      <c r="C116" s="83" t="s">
        <v>388</v>
      </c>
      <c r="D116" s="84" t="s">
        <v>260</v>
      </c>
      <c r="E116" s="85">
        <v>1250.8</v>
      </c>
      <c r="F116" s="86" t="s">
        <v>316</v>
      </c>
    </row>
    <row r="117" spans="1:6" x14ac:dyDescent="0.2">
      <c r="A117" s="82" t="s">
        <v>313</v>
      </c>
      <c r="B117" s="82" t="s">
        <v>314</v>
      </c>
      <c r="C117" s="83" t="s">
        <v>389</v>
      </c>
      <c r="D117" s="84" t="s">
        <v>260</v>
      </c>
      <c r="E117" s="85">
        <v>1250.8</v>
      </c>
      <c r="F117" s="86" t="s">
        <v>316</v>
      </c>
    </row>
    <row r="118" spans="1:6" x14ac:dyDescent="0.2">
      <c r="A118" s="82" t="s">
        <v>313</v>
      </c>
      <c r="B118" s="82" t="s">
        <v>314</v>
      </c>
      <c r="C118" s="83" t="s">
        <v>390</v>
      </c>
      <c r="D118" s="84" t="s">
        <v>260</v>
      </c>
      <c r="E118" s="85">
        <v>1250.8</v>
      </c>
      <c r="F118" s="86" t="s">
        <v>316</v>
      </c>
    </row>
    <row r="119" spans="1:6" x14ac:dyDescent="0.2">
      <c r="A119" s="82" t="s">
        <v>313</v>
      </c>
      <c r="B119" s="82" t="s">
        <v>314</v>
      </c>
      <c r="C119" s="83" t="s">
        <v>391</v>
      </c>
      <c r="D119" s="84" t="s">
        <v>260</v>
      </c>
      <c r="E119" s="85">
        <v>21240</v>
      </c>
      <c r="F119" s="86" t="s">
        <v>316</v>
      </c>
    </row>
    <row r="120" spans="1:6" x14ac:dyDescent="0.2">
      <c r="A120" s="82" t="s">
        <v>313</v>
      </c>
      <c r="B120" s="82" t="s">
        <v>314</v>
      </c>
      <c r="C120" s="83" t="s">
        <v>392</v>
      </c>
      <c r="D120" s="84" t="s">
        <v>260</v>
      </c>
      <c r="E120" s="85">
        <v>43960.9</v>
      </c>
      <c r="F120" s="86" t="s">
        <v>316</v>
      </c>
    </row>
    <row r="121" spans="1:6" x14ac:dyDescent="0.2">
      <c r="A121" s="82" t="s">
        <v>313</v>
      </c>
      <c r="B121" s="82" t="s">
        <v>314</v>
      </c>
      <c r="C121" s="83" t="s">
        <v>393</v>
      </c>
      <c r="D121" s="84" t="s">
        <v>260</v>
      </c>
      <c r="E121" s="85">
        <v>13749.996999999999</v>
      </c>
      <c r="F121" s="86" t="s">
        <v>316</v>
      </c>
    </row>
    <row r="122" spans="1:6" x14ac:dyDescent="0.2">
      <c r="A122" s="82" t="s">
        <v>313</v>
      </c>
      <c r="B122" s="82" t="s">
        <v>314</v>
      </c>
      <c r="C122" s="83" t="s">
        <v>394</v>
      </c>
      <c r="D122" s="84" t="s">
        <v>260</v>
      </c>
      <c r="E122" s="85">
        <v>13570</v>
      </c>
      <c r="F122" s="86" t="s">
        <v>316</v>
      </c>
    </row>
    <row r="123" spans="1:6" x14ac:dyDescent="0.2">
      <c r="A123" s="82" t="s">
        <v>313</v>
      </c>
      <c r="B123" s="82" t="s">
        <v>314</v>
      </c>
      <c r="C123" s="83" t="s">
        <v>395</v>
      </c>
      <c r="D123" s="84" t="s">
        <v>260</v>
      </c>
      <c r="E123" s="85">
        <v>4284.71</v>
      </c>
      <c r="F123" s="86" t="s">
        <v>316</v>
      </c>
    </row>
    <row r="124" spans="1:6" x14ac:dyDescent="0.2">
      <c r="A124" s="82" t="s">
        <v>313</v>
      </c>
      <c r="B124" s="82" t="s">
        <v>314</v>
      </c>
      <c r="C124" s="83" t="s">
        <v>396</v>
      </c>
      <c r="D124" s="84" t="s">
        <v>260</v>
      </c>
      <c r="E124" s="85">
        <v>5726.64</v>
      </c>
      <c r="F124" s="86" t="s">
        <v>316</v>
      </c>
    </row>
    <row r="125" spans="1:6" x14ac:dyDescent="0.2">
      <c r="A125" s="82" t="s">
        <v>313</v>
      </c>
      <c r="B125" s="82" t="s">
        <v>314</v>
      </c>
      <c r="C125" s="83" t="s">
        <v>397</v>
      </c>
      <c r="D125" s="84" t="s">
        <v>260</v>
      </c>
      <c r="E125" s="85">
        <v>20650</v>
      </c>
      <c r="F125" s="86" t="s">
        <v>316</v>
      </c>
    </row>
    <row r="126" spans="1:6" ht="12.95" customHeight="1" x14ac:dyDescent="0.2">
      <c r="A126" s="82" t="s">
        <v>313</v>
      </c>
      <c r="B126" s="82" t="s">
        <v>314</v>
      </c>
      <c r="C126" s="83" t="s">
        <v>398</v>
      </c>
      <c r="D126" s="84" t="s">
        <v>260</v>
      </c>
      <c r="E126" s="85">
        <v>575000.01</v>
      </c>
      <c r="F126" s="86" t="s">
        <v>316</v>
      </c>
    </row>
    <row r="127" spans="1:6" ht="24" x14ac:dyDescent="0.2">
      <c r="A127" s="82" t="s">
        <v>313</v>
      </c>
      <c r="B127" s="82" t="s">
        <v>314</v>
      </c>
      <c r="C127" s="83" t="s">
        <v>399</v>
      </c>
      <c r="D127" s="84" t="s">
        <v>260</v>
      </c>
      <c r="E127" s="85">
        <v>2542900</v>
      </c>
      <c r="F127" s="86" t="s">
        <v>316</v>
      </c>
    </row>
    <row r="128" spans="1:6" x14ac:dyDescent="0.2">
      <c r="A128" s="82" t="s">
        <v>313</v>
      </c>
      <c r="B128" s="82" t="s">
        <v>314</v>
      </c>
      <c r="C128" s="83" t="s">
        <v>400</v>
      </c>
      <c r="D128" s="84" t="s">
        <v>260</v>
      </c>
      <c r="E128" s="85">
        <v>172556.12</v>
      </c>
      <c r="F128" s="86" t="s">
        <v>316</v>
      </c>
    </row>
    <row r="129" spans="1:6" ht="24" x14ac:dyDescent="0.2">
      <c r="A129" s="82" t="s">
        <v>313</v>
      </c>
      <c r="B129" s="82" t="s">
        <v>314</v>
      </c>
      <c r="C129" s="83" t="s">
        <v>401</v>
      </c>
      <c r="D129" s="84" t="s">
        <v>260</v>
      </c>
      <c r="E129" s="85">
        <v>44250</v>
      </c>
      <c r="F129" s="86" t="s">
        <v>316</v>
      </c>
    </row>
    <row r="130" spans="1:6" x14ac:dyDescent="0.2">
      <c r="A130" s="82" t="s">
        <v>313</v>
      </c>
      <c r="B130" s="82" t="s">
        <v>314</v>
      </c>
      <c r="C130" s="83" t="s">
        <v>402</v>
      </c>
      <c r="D130" s="84" t="s">
        <v>260</v>
      </c>
      <c r="E130" s="85">
        <v>719492.56279999996</v>
      </c>
      <c r="F130" s="86" t="s">
        <v>316</v>
      </c>
    </row>
    <row r="131" spans="1:6" x14ac:dyDescent="0.2">
      <c r="A131" s="82" t="s">
        <v>313</v>
      </c>
      <c r="B131" s="82" t="s">
        <v>314</v>
      </c>
      <c r="C131" s="83" t="s">
        <v>403</v>
      </c>
      <c r="D131" s="84" t="s">
        <v>260</v>
      </c>
      <c r="E131" s="85">
        <v>816192.43</v>
      </c>
      <c r="F131" s="86" t="s">
        <v>316</v>
      </c>
    </row>
    <row r="132" spans="1:6" x14ac:dyDescent="0.2">
      <c r="A132" s="87" t="s">
        <v>404</v>
      </c>
      <c r="B132" s="87" t="s">
        <v>405</v>
      </c>
      <c r="C132" s="88" t="s">
        <v>406</v>
      </c>
      <c r="D132" s="89" t="s">
        <v>260</v>
      </c>
      <c r="E132" s="90">
        <v>36954.32</v>
      </c>
      <c r="F132" s="91" t="s">
        <v>407</v>
      </c>
    </row>
    <row r="133" spans="1:6" ht="14.1" customHeight="1" x14ac:dyDescent="0.2">
      <c r="A133" s="87" t="s">
        <v>404</v>
      </c>
      <c r="B133" s="87" t="s">
        <v>405</v>
      </c>
      <c r="C133" s="88" t="s">
        <v>408</v>
      </c>
      <c r="D133" s="89" t="s">
        <v>260</v>
      </c>
      <c r="E133" s="90">
        <v>3776</v>
      </c>
      <c r="F133" s="91" t="s">
        <v>407</v>
      </c>
    </row>
    <row r="134" spans="1:6" ht="15.95" customHeight="1" x14ac:dyDescent="0.2">
      <c r="A134" s="87" t="s">
        <v>404</v>
      </c>
      <c r="B134" s="87" t="s">
        <v>405</v>
      </c>
      <c r="C134" s="88" t="s">
        <v>409</v>
      </c>
      <c r="D134" s="89" t="s">
        <v>260</v>
      </c>
      <c r="E134" s="90">
        <v>12390</v>
      </c>
      <c r="F134" s="91" t="s">
        <v>407</v>
      </c>
    </row>
    <row r="135" spans="1:6" ht="15" customHeight="1" x14ac:dyDescent="0.2">
      <c r="A135" s="87" t="s">
        <v>404</v>
      </c>
      <c r="B135" s="87" t="s">
        <v>405</v>
      </c>
      <c r="C135" s="88" t="s">
        <v>410</v>
      </c>
      <c r="D135" s="89" t="s">
        <v>260</v>
      </c>
      <c r="E135" s="90">
        <v>6293.7049999999999</v>
      </c>
      <c r="F135" s="91" t="s">
        <v>407</v>
      </c>
    </row>
    <row r="136" spans="1:6" ht="14.1" customHeight="1" x14ac:dyDescent="0.2">
      <c r="A136" s="87" t="s">
        <v>404</v>
      </c>
      <c r="B136" s="87" t="s">
        <v>405</v>
      </c>
      <c r="C136" s="88" t="s">
        <v>411</v>
      </c>
      <c r="D136" s="89" t="s">
        <v>260</v>
      </c>
      <c r="E136" s="90">
        <v>27200</v>
      </c>
      <c r="F136" s="91" t="s">
        <v>407</v>
      </c>
    </row>
    <row r="137" spans="1:6" ht="24" x14ac:dyDescent="0.2">
      <c r="A137" s="92" t="s">
        <v>244</v>
      </c>
      <c r="B137" s="92" t="s">
        <v>412</v>
      </c>
      <c r="C137" s="93" t="s">
        <v>413</v>
      </c>
      <c r="D137" s="94" t="s">
        <v>260</v>
      </c>
      <c r="E137" s="95">
        <v>109504</v>
      </c>
      <c r="F137" s="96" t="s">
        <v>414</v>
      </c>
    </row>
    <row r="138" spans="1:6" ht="24" x14ac:dyDescent="0.2">
      <c r="A138" s="92" t="s">
        <v>244</v>
      </c>
      <c r="B138" s="92" t="s">
        <v>412</v>
      </c>
      <c r="C138" s="93" t="s">
        <v>415</v>
      </c>
      <c r="D138" s="94" t="s">
        <v>260</v>
      </c>
      <c r="E138" s="95">
        <v>5723</v>
      </c>
      <c r="F138" s="96" t="s">
        <v>414</v>
      </c>
    </row>
    <row r="139" spans="1:6" ht="24" x14ac:dyDescent="0.2">
      <c r="A139" s="57" t="s">
        <v>416</v>
      </c>
      <c r="B139" s="57" t="s">
        <v>417</v>
      </c>
      <c r="C139" s="58" t="s">
        <v>418</v>
      </c>
      <c r="D139" s="59" t="s">
        <v>260</v>
      </c>
      <c r="E139" s="60">
        <v>6200</v>
      </c>
      <c r="F139" s="97" t="s">
        <v>419</v>
      </c>
    </row>
    <row r="140" spans="1:6" ht="36" x14ac:dyDescent="0.2">
      <c r="A140" s="57" t="s">
        <v>416</v>
      </c>
      <c r="B140" s="57" t="s">
        <v>417</v>
      </c>
      <c r="C140" s="58" t="s">
        <v>420</v>
      </c>
      <c r="D140" s="59" t="s">
        <v>260</v>
      </c>
      <c r="E140" s="60">
        <v>86568.53</v>
      </c>
      <c r="F140" s="97" t="s">
        <v>419</v>
      </c>
    </row>
    <row r="141" spans="1:6" ht="36" x14ac:dyDescent="0.2">
      <c r="A141" s="57" t="s">
        <v>416</v>
      </c>
      <c r="B141" s="57" t="s">
        <v>417</v>
      </c>
      <c r="C141" s="58" t="s">
        <v>421</v>
      </c>
      <c r="D141" s="59" t="s">
        <v>260</v>
      </c>
      <c r="E141" s="60">
        <v>100917.38</v>
      </c>
      <c r="F141" s="97" t="s">
        <v>419</v>
      </c>
    </row>
    <row r="142" spans="1:6" ht="15.95" customHeight="1" x14ac:dyDescent="0.2">
      <c r="A142" s="98" t="s">
        <v>145</v>
      </c>
      <c r="B142" s="98" t="s">
        <v>422</v>
      </c>
      <c r="C142" s="99" t="s">
        <v>423</v>
      </c>
      <c r="D142" s="100" t="s">
        <v>260</v>
      </c>
      <c r="E142" s="101">
        <v>1000</v>
      </c>
      <c r="F142" s="102" t="s">
        <v>424</v>
      </c>
    </row>
    <row r="143" spans="1:6" x14ac:dyDescent="0.2">
      <c r="A143" s="98" t="s">
        <v>145</v>
      </c>
      <c r="B143" s="98" t="s">
        <v>422</v>
      </c>
      <c r="C143" s="99" t="s">
        <v>425</v>
      </c>
      <c r="D143" s="100" t="s">
        <v>260</v>
      </c>
      <c r="E143" s="101">
        <v>200</v>
      </c>
      <c r="F143" s="102" t="s">
        <v>424</v>
      </c>
    </row>
    <row r="144" spans="1:6" ht="18" customHeight="1" x14ac:dyDescent="0.2">
      <c r="A144" s="98" t="s">
        <v>145</v>
      </c>
      <c r="B144" s="98" t="s">
        <v>422</v>
      </c>
      <c r="C144" s="99" t="s">
        <v>426</v>
      </c>
      <c r="D144" s="100" t="s">
        <v>260</v>
      </c>
      <c r="E144" s="101">
        <v>500</v>
      </c>
      <c r="F144" s="102" t="s">
        <v>424</v>
      </c>
    </row>
    <row r="145" spans="1:6" ht="17.25" customHeight="1" x14ac:dyDescent="0.2">
      <c r="A145" s="98" t="s">
        <v>145</v>
      </c>
      <c r="B145" s="98" t="s">
        <v>422</v>
      </c>
      <c r="C145" s="99" t="s">
        <v>427</v>
      </c>
      <c r="D145" s="100" t="s">
        <v>428</v>
      </c>
      <c r="E145" s="101">
        <v>197</v>
      </c>
      <c r="F145" s="103" t="s">
        <v>429</v>
      </c>
    </row>
    <row r="146" spans="1:6" x14ac:dyDescent="0.2">
      <c r="A146" s="98" t="s">
        <v>145</v>
      </c>
      <c r="B146" s="98" t="s">
        <v>422</v>
      </c>
      <c r="C146" s="99" t="s">
        <v>430</v>
      </c>
      <c r="D146" s="100" t="s">
        <v>428</v>
      </c>
      <c r="E146" s="101">
        <v>181</v>
      </c>
      <c r="F146" s="103" t="s">
        <v>429</v>
      </c>
    </row>
    <row r="147" spans="1:6" x14ac:dyDescent="0.2">
      <c r="A147" s="98" t="s">
        <v>145</v>
      </c>
      <c r="B147" s="98" t="s">
        <v>422</v>
      </c>
      <c r="C147" s="99" t="s">
        <v>431</v>
      </c>
      <c r="D147" s="100" t="s">
        <v>428</v>
      </c>
      <c r="E147" s="101">
        <v>251</v>
      </c>
      <c r="F147" s="102" t="s">
        <v>429</v>
      </c>
    </row>
    <row r="148" spans="1:6" x14ac:dyDescent="0.2">
      <c r="A148" s="98" t="s">
        <v>145</v>
      </c>
      <c r="B148" s="98" t="s">
        <v>422</v>
      </c>
      <c r="C148" s="99" t="s">
        <v>432</v>
      </c>
      <c r="D148" s="100" t="s">
        <v>428</v>
      </c>
      <c r="E148" s="101">
        <v>230</v>
      </c>
      <c r="F148" s="103" t="s">
        <v>429</v>
      </c>
    </row>
    <row r="149" spans="1:6" x14ac:dyDescent="0.2">
      <c r="A149" s="98" t="s">
        <v>145</v>
      </c>
      <c r="B149" s="98" t="s">
        <v>422</v>
      </c>
      <c r="C149" s="99" t="s">
        <v>433</v>
      </c>
      <c r="D149" s="100" t="s">
        <v>428</v>
      </c>
      <c r="E149" s="101">
        <v>110</v>
      </c>
      <c r="F149" s="102" t="s">
        <v>429</v>
      </c>
    </row>
    <row r="150" spans="1:6" x14ac:dyDescent="0.2">
      <c r="A150" s="57" t="s">
        <v>140</v>
      </c>
      <c r="B150" s="57" t="s">
        <v>434</v>
      </c>
      <c r="C150" s="58" t="s">
        <v>435</v>
      </c>
      <c r="D150" s="59" t="s">
        <v>436</v>
      </c>
      <c r="E150" s="60">
        <v>28.32</v>
      </c>
      <c r="F150" s="97" t="s">
        <v>437</v>
      </c>
    </row>
    <row r="151" spans="1:6" ht="24" x14ac:dyDescent="0.2">
      <c r="A151" s="57" t="s">
        <v>140</v>
      </c>
      <c r="B151" s="57" t="s">
        <v>434</v>
      </c>
      <c r="C151" s="58" t="s">
        <v>438</v>
      </c>
      <c r="D151" s="59" t="s">
        <v>260</v>
      </c>
      <c r="E151" s="60">
        <v>8500</v>
      </c>
      <c r="F151" s="97" t="s">
        <v>437</v>
      </c>
    </row>
    <row r="152" spans="1:6" x14ac:dyDescent="0.2">
      <c r="A152" s="57" t="s">
        <v>140</v>
      </c>
      <c r="B152" s="57" t="s">
        <v>434</v>
      </c>
      <c r="C152" s="58" t="s">
        <v>439</v>
      </c>
      <c r="D152" s="59" t="s">
        <v>260</v>
      </c>
      <c r="E152" s="60">
        <v>81.171999999999997</v>
      </c>
      <c r="F152" s="97" t="s">
        <v>437</v>
      </c>
    </row>
    <row r="153" spans="1:6" x14ac:dyDescent="0.2">
      <c r="A153" s="57" t="s">
        <v>140</v>
      </c>
      <c r="B153" s="57" t="s">
        <v>434</v>
      </c>
      <c r="C153" s="58" t="s">
        <v>440</v>
      </c>
      <c r="D153" s="59" t="s">
        <v>260</v>
      </c>
      <c r="E153" s="60">
        <v>103.3567</v>
      </c>
      <c r="F153" s="97" t="s">
        <v>437</v>
      </c>
    </row>
    <row r="154" spans="1:6" x14ac:dyDescent="0.2">
      <c r="A154" s="57" t="s">
        <v>140</v>
      </c>
      <c r="B154" s="57" t="s">
        <v>434</v>
      </c>
      <c r="C154" s="58" t="s">
        <v>441</v>
      </c>
      <c r="D154" s="59" t="s">
        <v>260</v>
      </c>
      <c r="E154" s="60">
        <v>20.059999999999999</v>
      </c>
      <c r="F154" s="97" t="s">
        <v>437</v>
      </c>
    </row>
    <row r="155" spans="1:6" ht="12.95" customHeight="1" x14ac:dyDescent="0.2">
      <c r="A155" s="57" t="s">
        <v>140</v>
      </c>
      <c r="B155" s="57" t="s">
        <v>434</v>
      </c>
      <c r="C155" s="58" t="s">
        <v>442</v>
      </c>
      <c r="D155" s="59" t="s">
        <v>260</v>
      </c>
      <c r="E155" s="60">
        <v>208.86</v>
      </c>
      <c r="F155" s="97" t="s">
        <v>437</v>
      </c>
    </row>
    <row r="156" spans="1:6" ht="15" customHeight="1" x14ac:dyDescent="0.2">
      <c r="A156" s="57" t="s">
        <v>140</v>
      </c>
      <c r="B156" s="57" t="s">
        <v>434</v>
      </c>
      <c r="C156" s="58" t="s">
        <v>443</v>
      </c>
      <c r="D156" s="59" t="s">
        <v>260</v>
      </c>
      <c r="E156" s="60">
        <v>206.73500000000001</v>
      </c>
      <c r="F156" s="97" t="s">
        <v>437</v>
      </c>
    </row>
    <row r="157" spans="1:6" ht="15" customHeight="1" x14ac:dyDescent="0.2">
      <c r="A157" s="57" t="s">
        <v>140</v>
      </c>
      <c r="B157" s="57" t="s">
        <v>434</v>
      </c>
      <c r="C157" s="58" t="s">
        <v>444</v>
      </c>
      <c r="D157" s="59" t="s">
        <v>260</v>
      </c>
      <c r="E157" s="60">
        <v>43.293999999999997</v>
      </c>
      <c r="F157" s="97" t="s">
        <v>437</v>
      </c>
    </row>
    <row r="158" spans="1:6" ht="15" customHeight="1" x14ac:dyDescent="0.2">
      <c r="A158" s="57" t="s">
        <v>140</v>
      </c>
      <c r="B158" s="57" t="s">
        <v>434</v>
      </c>
      <c r="C158" s="58" t="s">
        <v>445</v>
      </c>
      <c r="D158" s="59" t="s">
        <v>260</v>
      </c>
      <c r="E158" s="60">
        <v>5.9</v>
      </c>
      <c r="F158" s="97" t="s">
        <v>437</v>
      </c>
    </row>
    <row r="159" spans="1:6" ht="15" customHeight="1" x14ac:dyDescent="0.2">
      <c r="A159" s="57" t="s">
        <v>140</v>
      </c>
      <c r="B159" s="57" t="s">
        <v>434</v>
      </c>
      <c r="C159" s="58" t="s">
        <v>446</v>
      </c>
      <c r="D159" s="59" t="s">
        <v>260</v>
      </c>
      <c r="E159" s="60">
        <v>944</v>
      </c>
      <c r="F159" s="97" t="s">
        <v>437</v>
      </c>
    </row>
    <row r="160" spans="1:6" ht="15" customHeight="1" x14ac:dyDescent="0.2">
      <c r="A160" s="57" t="s">
        <v>140</v>
      </c>
      <c r="B160" s="57" t="s">
        <v>434</v>
      </c>
      <c r="C160" s="58" t="s">
        <v>447</v>
      </c>
      <c r="D160" s="59" t="s">
        <v>260</v>
      </c>
      <c r="E160" s="60">
        <v>571.12</v>
      </c>
      <c r="F160" s="97" t="s">
        <v>437</v>
      </c>
    </row>
    <row r="161" spans="1:6" ht="15" customHeight="1" x14ac:dyDescent="0.2">
      <c r="A161" s="57" t="s">
        <v>140</v>
      </c>
      <c r="B161" s="57" t="s">
        <v>434</v>
      </c>
      <c r="C161" s="58" t="s">
        <v>448</v>
      </c>
      <c r="D161" s="59" t="s">
        <v>260</v>
      </c>
      <c r="E161" s="60">
        <v>619.5</v>
      </c>
      <c r="F161" s="97" t="s">
        <v>437</v>
      </c>
    </row>
    <row r="162" spans="1:6" ht="15" customHeight="1" x14ac:dyDescent="0.2">
      <c r="A162" s="57" t="s">
        <v>140</v>
      </c>
      <c r="B162" s="57" t="s">
        <v>434</v>
      </c>
      <c r="C162" s="58" t="s">
        <v>449</v>
      </c>
      <c r="D162" s="59" t="s">
        <v>260</v>
      </c>
      <c r="E162" s="60">
        <v>100.3</v>
      </c>
      <c r="F162" s="97" t="s">
        <v>437</v>
      </c>
    </row>
    <row r="163" spans="1:6" ht="14.1" customHeight="1" x14ac:dyDescent="0.2">
      <c r="A163" s="57" t="s">
        <v>140</v>
      </c>
      <c r="B163" s="57" t="s">
        <v>434</v>
      </c>
      <c r="C163" s="58" t="s">
        <v>450</v>
      </c>
      <c r="D163" s="59" t="s">
        <v>260</v>
      </c>
      <c r="E163" s="60">
        <v>33.630000000000003</v>
      </c>
      <c r="F163" s="97" t="s">
        <v>437</v>
      </c>
    </row>
    <row r="164" spans="1:6" x14ac:dyDescent="0.2">
      <c r="A164" s="57" t="s">
        <v>140</v>
      </c>
      <c r="B164" s="57" t="s">
        <v>434</v>
      </c>
      <c r="C164" s="58" t="s">
        <v>451</v>
      </c>
      <c r="D164" s="59" t="s">
        <v>260</v>
      </c>
      <c r="E164" s="60">
        <v>44.25</v>
      </c>
      <c r="F164" s="97" t="s">
        <v>437</v>
      </c>
    </row>
    <row r="165" spans="1:6" x14ac:dyDescent="0.2">
      <c r="A165" s="57" t="s">
        <v>140</v>
      </c>
      <c r="B165" s="57" t="s">
        <v>434</v>
      </c>
      <c r="C165" s="58" t="s">
        <v>452</v>
      </c>
      <c r="D165" s="59" t="s">
        <v>260</v>
      </c>
      <c r="E165" s="60">
        <v>855.5</v>
      </c>
      <c r="F165" s="97" t="s">
        <v>437</v>
      </c>
    </row>
    <row r="166" spans="1:6" x14ac:dyDescent="0.2">
      <c r="A166" s="57" t="s">
        <v>140</v>
      </c>
      <c r="B166" s="57" t="s">
        <v>434</v>
      </c>
      <c r="C166" s="58" t="s">
        <v>453</v>
      </c>
      <c r="D166" s="59" t="s">
        <v>260</v>
      </c>
      <c r="E166" s="60">
        <v>60.2273</v>
      </c>
      <c r="F166" s="97" t="s">
        <v>437</v>
      </c>
    </row>
    <row r="167" spans="1:6" x14ac:dyDescent="0.2">
      <c r="A167" s="57" t="s">
        <v>140</v>
      </c>
      <c r="B167" s="57" t="s">
        <v>434</v>
      </c>
      <c r="C167" s="58" t="s">
        <v>454</v>
      </c>
      <c r="D167" s="59" t="s">
        <v>260</v>
      </c>
      <c r="E167" s="60">
        <v>102.8133</v>
      </c>
      <c r="F167" s="97" t="s">
        <v>437</v>
      </c>
    </row>
    <row r="168" spans="1:6" x14ac:dyDescent="0.2">
      <c r="A168" s="57" t="s">
        <v>140</v>
      </c>
      <c r="B168" s="57" t="s">
        <v>434</v>
      </c>
      <c r="C168" s="58" t="s">
        <v>455</v>
      </c>
      <c r="D168" s="59" t="s">
        <v>260</v>
      </c>
      <c r="E168" s="60">
        <v>3030.43</v>
      </c>
      <c r="F168" s="97" t="s">
        <v>437</v>
      </c>
    </row>
    <row r="169" spans="1:6" x14ac:dyDescent="0.2">
      <c r="A169" s="57" t="s">
        <v>140</v>
      </c>
      <c r="B169" s="57" t="s">
        <v>434</v>
      </c>
      <c r="C169" s="58" t="s">
        <v>456</v>
      </c>
      <c r="D169" s="59" t="s">
        <v>260</v>
      </c>
      <c r="E169" s="60">
        <v>858.45</v>
      </c>
      <c r="F169" s="97" t="s">
        <v>437</v>
      </c>
    </row>
    <row r="170" spans="1:6" x14ac:dyDescent="0.2">
      <c r="A170" s="57" t="s">
        <v>140</v>
      </c>
      <c r="B170" s="57" t="s">
        <v>434</v>
      </c>
      <c r="C170" s="58" t="s">
        <v>457</v>
      </c>
      <c r="D170" s="59" t="s">
        <v>260</v>
      </c>
      <c r="E170" s="60">
        <v>206.72329999999999</v>
      </c>
      <c r="F170" s="97" t="s">
        <v>437</v>
      </c>
    </row>
    <row r="171" spans="1:6" ht="15.95" customHeight="1" x14ac:dyDescent="0.2">
      <c r="A171" s="57" t="s">
        <v>140</v>
      </c>
      <c r="B171" s="57" t="s">
        <v>434</v>
      </c>
      <c r="C171" s="58" t="s">
        <v>458</v>
      </c>
      <c r="D171" s="59" t="s">
        <v>260</v>
      </c>
      <c r="E171" s="60">
        <v>4425</v>
      </c>
      <c r="F171" s="97" t="s">
        <v>437</v>
      </c>
    </row>
    <row r="172" spans="1:6" ht="24" x14ac:dyDescent="0.2">
      <c r="A172" s="57" t="s">
        <v>140</v>
      </c>
      <c r="B172" s="57" t="s">
        <v>434</v>
      </c>
      <c r="C172" s="58" t="s">
        <v>459</v>
      </c>
      <c r="D172" s="59" t="s">
        <v>260</v>
      </c>
      <c r="E172" s="60">
        <v>13500.0026</v>
      </c>
      <c r="F172" s="97" t="s">
        <v>437</v>
      </c>
    </row>
    <row r="173" spans="1:6" ht="20.25" customHeight="1" x14ac:dyDescent="0.2">
      <c r="A173" s="57" t="s">
        <v>140</v>
      </c>
      <c r="B173" s="57" t="s">
        <v>434</v>
      </c>
      <c r="C173" s="58" t="s">
        <v>460</v>
      </c>
      <c r="D173" s="59" t="s">
        <v>260</v>
      </c>
      <c r="E173" s="60">
        <v>1416</v>
      </c>
      <c r="F173" s="97" t="s">
        <v>437</v>
      </c>
    </row>
    <row r="174" spans="1:6" ht="21" customHeight="1" x14ac:dyDescent="0.2">
      <c r="A174" s="57" t="s">
        <v>140</v>
      </c>
      <c r="B174" s="57" t="s">
        <v>434</v>
      </c>
      <c r="C174" s="58" t="s">
        <v>461</v>
      </c>
      <c r="D174" s="59" t="s">
        <v>260</v>
      </c>
      <c r="E174" s="60">
        <v>3.54</v>
      </c>
      <c r="F174" s="104" t="s">
        <v>437</v>
      </c>
    </row>
    <row r="175" spans="1:6" ht="18" customHeight="1" x14ac:dyDescent="0.2">
      <c r="A175" s="57" t="s">
        <v>140</v>
      </c>
      <c r="B175" s="57" t="s">
        <v>434</v>
      </c>
      <c r="C175" s="58" t="s">
        <v>462</v>
      </c>
      <c r="D175" s="59" t="s">
        <v>260</v>
      </c>
      <c r="E175" s="60">
        <v>73.16</v>
      </c>
      <c r="F175" s="97" t="s">
        <v>437</v>
      </c>
    </row>
    <row r="176" spans="1:6" ht="20.25" customHeight="1" x14ac:dyDescent="0.2">
      <c r="A176" s="57" t="s">
        <v>140</v>
      </c>
      <c r="B176" s="57" t="s">
        <v>434</v>
      </c>
      <c r="C176" s="58" t="s">
        <v>463</v>
      </c>
      <c r="D176" s="59" t="s">
        <v>260</v>
      </c>
      <c r="E176" s="60">
        <v>548.26499999999999</v>
      </c>
      <c r="F176" s="97" t="s">
        <v>437</v>
      </c>
    </row>
    <row r="177" spans="1:6" ht="25.5" customHeight="1" x14ac:dyDescent="0.2">
      <c r="A177" s="57" t="s">
        <v>140</v>
      </c>
      <c r="B177" s="57" t="s">
        <v>434</v>
      </c>
      <c r="C177" s="58" t="s">
        <v>464</v>
      </c>
      <c r="D177" s="59" t="s">
        <v>260</v>
      </c>
      <c r="E177" s="60">
        <v>526.32500000000005</v>
      </c>
      <c r="F177" s="97" t="s">
        <v>437</v>
      </c>
    </row>
    <row r="178" spans="1:6" ht="19.5" customHeight="1" x14ac:dyDescent="0.2">
      <c r="A178" s="57" t="s">
        <v>140</v>
      </c>
      <c r="B178" s="57" t="s">
        <v>434</v>
      </c>
      <c r="C178" s="58" t="s">
        <v>465</v>
      </c>
      <c r="D178" s="59" t="s">
        <v>260</v>
      </c>
      <c r="E178" s="60">
        <v>3.54</v>
      </c>
      <c r="F178" s="104" t="s">
        <v>437</v>
      </c>
    </row>
    <row r="179" spans="1:6" ht="27.75" customHeight="1" x14ac:dyDescent="0.2">
      <c r="A179" s="57" t="s">
        <v>140</v>
      </c>
      <c r="B179" s="57" t="s">
        <v>434</v>
      </c>
      <c r="C179" s="58" t="s">
        <v>466</v>
      </c>
      <c r="D179" s="59" t="s">
        <v>260</v>
      </c>
      <c r="E179" s="60">
        <v>265.5</v>
      </c>
      <c r="F179" s="97" t="s">
        <v>437</v>
      </c>
    </row>
    <row r="180" spans="1:6" ht="21.75" customHeight="1" x14ac:dyDescent="0.2">
      <c r="A180" s="105" t="s">
        <v>78</v>
      </c>
      <c r="B180" s="105" t="s">
        <v>467</v>
      </c>
      <c r="C180" s="106" t="s">
        <v>468</v>
      </c>
      <c r="D180" s="107" t="s">
        <v>260</v>
      </c>
      <c r="E180" s="108">
        <v>1.9823999999999999</v>
      </c>
      <c r="F180" s="109" t="s">
        <v>469</v>
      </c>
    </row>
    <row r="181" spans="1:6" ht="22.5" customHeight="1" x14ac:dyDescent="0.2">
      <c r="A181" s="57" t="s">
        <v>127</v>
      </c>
      <c r="B181" s="57" t="s">
        <v>470</v>
      </c>
      <c r="C181" s="58" t="s">
        <v>471</v>
      </c>
      <c r="D181" s="59" t="s">
        <v>260</v>
      </c>
      <c r="E181" s="60">
        <v>7773.84</v>
      </c>
      <c r="F181" s="97" t="s">
        <v>472</v>
      </c>
    </row>
    <row r="182" spans="1:6" ht="24" x14ac:dyDescent="0.2">
      <c r="A182" s="57" t="s">
        <v>127</v>
      </c>
      <c r="B182" s="57" t="s">
        <v>470</v>
      </c>
      <c r="C182" s="58" t="s">
        <v>473</v>
      </c>
      <c r="D182" s="59" t="s">
        <v>260</v>
      </c>
      <c r="E182" s="60">
        <v>9343.24</v>
      </c>
      <c r="F182" s="97" t="s">
        <v>472</v>
      </c>
    </row>
    <row r="183" spans="1:6" ht="23.25" customHeight="1" x14ac:dyDescent="0.2">
      <c r="A183" s="57" t="s">
        <v>127</v>
      </c>
      <c r="B183" s="57" t="s">
        <v>470</v>
      </c>
      <c r="C183" s="58" t="s">
        <v>474</v>
      </c>
      <c r="D183" s="59" t="s">
        <v>260</v>
      </c>
      <c r="E183" s="60">
        <v>10915</v>
      </c>
      <c r="F183" s="97" t="s">
        <v>472</v>
      </c>
    </row>
    <row r="184" spans="1:6" ht="20.25" customHeight="1" x14ac:dyDescent="0.2">
      <c r="A184" s="57" t="s">
        <v>127</v>
      </c>
      <c r="B184" s="57" t="s">
        <v>470</v>
      </c>
      <c r="C184" s="58" t="s">
        <v>475</v>
      </c>
      <c r="D184" s="59" t="s">
        <v>260</v>
      </c>
      <c r="E184" s="60">
        <v>3923.5</v>
      </c>
      <c r="F184" s="97" t="s">
        <v>472</v>
      </c>
    </row>
    <row r="185" spans="1:6" ht="14.1" customHeight="1" x14ac:dyDescent="0.2">
      <c r="A185" s="57" t="s">
        <v>127</v>
      </c>
      <c r="B185" s="57" t="s">
        <v>470</v>
      </c>
      <c r="C185" s="58" t="s">
        <v>476</v>
      </c>
      <c r="D185" s="59" t="s">
        <v>260</v>
      </c>
      <c r="E185" s="60">
        <v>4543</v>
      </c>
      <c r="F185" s="97" t="s">
        <v>472</v>
      </c>
    </row>
    <row r="186" spans="1:6" ht="17.100000000000001" customHeight="1" x14ac:dyDescent="0.2">
      <c r="A186" s="57" t="s">
        <v>127</v>
      </c>
      <c r="B186" s="57" t="s">
        <v>470</v>
      </c>
      <c r="C186" s="58" t="s">
        <v>477</v>
      </c>
      <c r="D186" s="59" t="s">
        <v>260</v>
      </c>
      <c r="E186" s="60">
        <v>9204</v>
      </c>
      <c r="F186" s="97" t="s">
        <v>472</v>
      </c>
    </row>
    <row r="187" spans="1:6" ht="15.95" customHeight="1" x14ac:dyDescent="0.2">
      <c r="A187" s="57" t="s">
        <v>127</v>
      </c>
      <c r="B187" s="57" t="s">
        <v>470</v>
      </c>
      <c r="C187" s="58" t="s">
        <v>478</v>
      </c>
      <c r="D187" s="59" t="s">
        <v>260</v>
      </c>
      <c r="E187" s="60">
        <v>1239</v>
      </c>
      <c r="F187" s="97" t="s">
        <v>472</v>
      </c>
    </row>
    <row r="188" spans="1:6" ht="15.95" customHeight="1" x14ac:dyDescent="0.2">
      <c r="A188" s="57" t="s">
        <v>127</v>
      </c>
      <c r="B188" s="57" t="s">
        <v>470</v>
      </c>
      <c r="C188" s="58" t="s">
        <v>479</v>
      </c>
      <c r="D188" s="59" t="s">
        <v>260</v>
      </c>
      <c r="E188" s="60">
        <v>1239</v>
      </c>
      <c r="F188" s="97" t="s">
        <v>472</v>
      </c>
    </row>
    <row r="189" spans="1:6" ht="32.25" customHeight="1" x14ac:dyDescent="0.2">
      <c r="A189" s="110" t="s">
        <v>98</v>
      </c>
      <c r="B189" s="110" t="s">
        <v>480</v>
      </c>
      <c r="C189" s="110" t="s">
        <v>481</v>
      </c>
      <c r="D189" s="111" t="s">
        <v>260</v>
      </c>
      <c r="E189" s="112">
        <v>54999.99</v>
      </c>
      <c r="F189" s="113" t="s">
        <v>482</v>
      </c>
    </row>
    <row r="190" spans="1:6" ht="30.75" customHeight="1" x14ac:dyDescent="0.2">
      <c r="A190" s="110" t="s">
        <v>98</v>
      </c>
      <c r="B190" s="110" t="s">
        <v>480</v>
      </c>
      <c r="C190" s="110" t="s">
        <v>483</v>
      </c>
      <c r="D190" s="111" t="s">
        <v>260</v>
      </c>
      <c r="E190" s="112">
        <v>17023.8</v>
      </c>
      <c r="F190" s="113" t="s">
        <v>482</v>
      </c>
    </row>
    <row r="191" spans="1:6" ht="25.5" customHeight="1" x14ac:dyDescent="0.2">
      <c r="A191" s="114" t="s">
        <v>484</v>
      </c>
      <c r="B191" s="110" t="s">
        <v>480</v>
      </c>
      <c r="C191" s="115" t="s">
        <v>485</v>
      </c>
      <c r="D191" s="116" t="s">
        <v>260</v>
      </c>
      <c r="E191" s="117">
        <v>4130</v>
      </c>
      <c r="F191" s="118" t="s">
        <v>486</v>
      </c>
    </row>
    <row r="192" spans="1:6" ht="15.95" customHeight="1" x14ac:dyDescent="0.2">
      <c r="A192" s="114" t="s">
        <v>484</v>
      </c>
      <c r="B192" s="110" t="s">
        <v>480</v>
      </c>
      <c r="C192" s="115" t="s">
        <v>487</v>
      </c>
      <c r="D192" s="116" t="s">
        <v>260</v>
      </c>
      <c r="E192" s="117">
        <v>16048</v>
      </c>
      <c r="F192" s="118" t="s">
        <v>486</v>
      </c>
    </row>
    <row r="193" spans="1:6" ht="27.75" customHeight="1" x14ac:dyDescent="0.2">
      <c r="A193" s="114" t="s">
        <v>484</v>
      </c>
      <c r="B193" s="110" t="s">
        <v>480</v>
      </c>
      <c r="C193" s="115" t="s">
        <v>488</v>
      </c>
      <c r="D193" s="119" t="s">
        <v>260</v>
      </c>
      <c r="E193" s="117">
        <v>24502.7</v>
      </c>
      <c r="F193" s="118" t="s">
        <v>486</v>
      </c>
    </row>
    <row r="194" spans="1:6" ht="34.5" customHeight="1" x14ac:dyDescent="0.2">
      <c r="A194" s="110" t="s">
        <v>97</v>
      </c>
      <c r="B194" s="110" t="s">
        <v>480</v>
      </c>
      <c r="C194" s="110" t="s">
        <v>489</v>
      </c>
      <c r="D194" s="111" t="s">
        <v>260</v>
      </c>
      <c r="E194" s="112">
        <v>715000</v>
      </c>
      <c r="F194" s="113" t="s">
        <v>490</v>
      </c>
    </row>
    <row r="195" spans="1:6" ht="23.25" customHeight="1" x14ac:dyDescent="0.2">
      <c r="A195" s="110" t="s">
        <v>491</v>
      </c>
      <c r="B195" s="110" t="s">
        <v>480</v>
      </c>
      <c r="C195" s="110" t="s">
        <v>492</v>
      </c>
      <c r="D195" s="111" t="s">
        <v>260</v>
      </c>
      <c r="E195" s="112">
        <v>60742.81</v>
      </c>
      <c r="F195" s="113" t="s">
        <v>482</v>
      </c>
    </row>
    <row r="196" spans="1:6" ht="25.5" customHeight="1" x14ac:dyDescent="0.2">
      <c r="A196" s="82" t="s">
        <v>491</v>
      </c>
      <c r="B196" s="110" t="s">
        <v>480</v>
      </c>
      <c r="C196" s="110" t="s">
        <v>493</v>
      </c>
      <c r="D196" s="111" t="s">
        <v>260</v>
      </c>
      <c r="E196" s="112">
        <v>30385</v>
      </c>
      <c r="F196" s="113" t="s">
        <v>482</v>
      </c>
    </row>
    <row r="197" spans="1:6" ht="24" x14ac:dyDescent="0.2">
      <c r="A197" s="110" t="s">
        <v>491</v>
      </c>
      <c r="B197" s="110" t="s">
        <v>480</v>
      </c>
      <c r="C197" s="110" t="s">
        <v>494</v>
      </c>
      <c r="D197" s="111" t="s">
        <v>260</v>
      </c>
      <c r="E197" s="112">
        <v>79818.740000000005</v>
      </c>
      <c r="F197" s="113" t="s">
        <v>482</v>
      </c>
    </row>
    <row r="198" spans="1:6" ht="24" x14ac:dyDescent="0.2">
      <c r="A198" s="82" t="s">
        <v>491</v>
      </c>
      <c r="B198" s="110" t="s">
        <v>480</v>
      </c>
      <c r="C198" s="110" t="s">
        <v>495</v>
      </c>
      <c r="D198" s="111" t="s">
        <v>260</v>
      </c>
      <c r="E198" s="112">
        <v>4500</v>
      </c>
      <c r="F198" s="113" t="s">
        <v>496</v>
      </c>
    </row>
    <row r="199" spans="1:6" ht="24" x14ac:dyDescent="0.2">
      <c r="A199" s="82" t="s">
        <v>491</v>
      </c>
      <c r="B199" s="110" t="s">
        <v>480</v>
      </c>
      <c r="C199" s="83" t="s">
        <v>497</v>
      </c>
      <c r="D199" s="84" t="s">
        <v>260</v>
      </c>
      <c r="E199" s="85">
        <v>44840</v>
      </c>
      <c r="F199" s="86" t="s">
        <v>498</v>
      </c>
    </row>
    <row r="200" spans="1:6" ht="14.1" customHeight="1" x14ac:dyDescent="0.2">
      <c r="A200" s="110" t="s">
        <v>491</v>
      </c>
      <c r="B200" s="110" t="s">
        <v>480</v>
      </c>
      <c r="C200" s="110" t="s">
        <v>499</v>
      </c>
      <c r="D200" s="111" t="s">
        <v>260</v>
      </c>
      <c r="E200" s="112">
        <v>8850</v>
      </c>
      <c r="F200" s="113" t="s">
        <v>482</v>
      </c>
    </row>
    <row r="201" spans="1:6" ht="14.1" customHeight="1" x14ac:dyDescent="0.2">
      <c r="A201" s="82" t="s">
        <v>500</v>
      </c>
      <c r="B201" s="110" t="s">
        <v>480</v>
      </c>
      <c r="C201" s="120" t="s">
        <v>501</v>
      </c>
      <c r="D201" s="121" t="s">
        <v>260</v>
      </c>
      <c r="E201" s="122">
        <v>45459.5</v>
      </c>
      <c r="F201" s="123" t="s">
        <v>502</v>
      </c>
    </row>
    <row r="202" spans="1:6" ht="15.95" customHeight="1" x14ac:dyDescent="0.2">
      <c r="A202" s="82" t="s">
        <v>500</v>
      </c>
      <c r="B202" s="110" t="s">
        <v>480</v>
      </c>
      <c r="C202" s="120" t="s">
        <v>503</v>
      </c>
      <c r="D202" s="121" t="s">
        <v>260</v>
      </c>
      <c r="E202" s="122">
        <v>7500</v>
      </c>
      <c r="F202" s="123" t="s">
        <v>504</v>
      </c>
    </row>
    <row r="203" spans="1:6" ht="15" customHeight="1" x14ac:dyDescent="0.2">
      <c r="A203" s="124" t="s">
        <v>154</v>
      </c>
      <c r="B203" s="124" t="s">
        <v>505</v>
      </c>
      <c r="C203" s="125" t="s">
        <v>506</v>
      </c>
      <c r="D203" s="126" t="s">
        <v>260</v>
      </c>
      <c r="E203" s="127">
        <v>68.44</v>
      </c>
      <c r="F203" s="128" t="s">
        <v>507</v>
      </c>
    </row>
    <row r="204" spans="1:6" ht="15" customHeight="1" x14ac:dyDescent="0.2">
      <c r="A204" s="124" t="s">
        <v>154</v>
      </c>
      <c r="B204" s="124" t="s">
        <v>505</v>
      </c>
      <c r="C204" s="125" t="s">
        <v>508</v>
      </c>
      <c r="D204" s="126" t="s">
        <v>260</v>
      </c>
      <c r="E204" s="127">
        <v>3935.3</v>
      </c>
      <c r="F204" s="128" t="s">
        <v>507</v>
      </c>
    </row>
    <row r="205" spans="1:6" ht="14.1" customHeight="1" x14ac:dyDescent="0.2">
      <c r="A205" s="124" t="s">
        <v>154</v>
      </c>
      <c r="B205" s="124" t="s">
        <v>505</v>
      </c>
      <c r="C205" s="125" t="s">
        <v>509</v>
      </c>
      <c r="D205" s="126" t="s">
        <v>260</v>
      </c>
      <c r="E205" s="127">
        <v>1548</v>
      </c>
      <c r="F205" s="128" t="s">
        <v>507</v>
      </c>
    </row>
    <row r="206" spans="1:6" ht="12.95" customHeight="1" x14ac:dyDescent="0.2">
      <c r="A206" s="124" t="s">
        <v>154</v>
      </c>
      <c r="B206" s="124" t="s">
        <v>505</v>
      </c>
      <c r="C206" s="125" t="s">
        <v>510</v>
      </c>
      <c r="D206" s="126" t="s">
        <v>260</v>
      </c>
      <c r="E206" s="127">
        <v>130</v>
      </c>
      <c r="F206" s="128" t="s">
        <v>507</v>
      </c>
    </row>
    <row r="207" spans="1:6" x14ac:dyDescent="0.2">
      <c r="A207" s="124" t="s">
        <v>154</v>
      </c>
      <c r="B207" s="124" t="s">
        <v>505</v>
      </c>
      <c r="C207" s="125" t="s">
        <v>511</v>
      </c>
      <c r="D207" s="126" t="s">
        <v>260</v>
      </c>
      <c r="E207" s="127">
        <v>341.02</v>
      </c>
      <c r="F207" s="128" t="s">
        <v>507</v>
      </c>
    </row>
    <row r="208" spans="1:6" x14ac:dyDescent="0.2">
      <c r="A208" s="124" t="s">
        <v>154</v>
      </c>
      <c r="B208" s="124" t="s">
        <v>505</v>
      </c>
      <c r="C208" s="125" t="s">
        <v>512</v>
      </c>
      <c r="D208" s="126" t="s">
        <v>260</v>
      </c>
      <c r="E208" s="127">
        <v>120</v>
      </c>
      <c r="F208" s="128" t="s">
        <v>507</v>
      </c>
    </row>
    <row r="209" spans="1:6" x14ac:dyDescent="0.2">
      <c r="A209" s="124" t="s">
        <v>154</v>
      </c>
      <c r="B209" s="124" t="s">
        <v>505</v>
      </c>
      <c r="C209" s="125" t="s">
        <v>513</v>
      </c>
      <c r="D209" s="126" t="s">
        <v>428</v>
      </c>
      <c r="E209" s="127">
        <v>57.784999999999997</v>
      </c>
      <c r="F209" s="128" t="s">
        <v>507</v>
      </c>
    </row>
    <row r="210" spans="1:6" x14ac:dyDescent="0.2">
      <c r="A210" s="124" t="s">
        <v>154</v>
      </c>
      <c r="B210" s="124" t="s">
        <v>505</v>
      </c>
      <c r="C210" s="125" t="s">
        <v>514</v>
      </c>
      <c r="D210" s="126" t="s">
        <v>428</v>
      </c>
      <c r="E210" s="127">
        <v>118</v>
      </c>
      <c r="F210" s="128" t="s">
        <v>507</v>
      </c>
    </row>
    <row r="211" spans="1:6" x14ac:dyDescent="0.2">
      <c r="A211" s="124" t="s">
        <v>154</v>
      </c>
      <c r="B211" s="124" t="s">
        <v>505</v>
      </c>
      <c r="C211" s="125" t="s">
        <v>515</v>
      </c>
      <c r="D211" s="126" t="s">
        <v>428</v>
      </c>
      <c r="E211" s="127">
        <v>138.06</v>
      </c>
      <c r="F211" s="128" t="s">
        <v>507</v>
      </c>
    </row>
    <row r="212" spans="1:6" x14ac:dyDescent="0.2">
      <c r="A212" s="124" t="s">
        <v>154</v>
      </c>
      <c r="B212" s="124" t="s">
        <v>505</v>
      </c>
      <c r="C212" s="125" t="s">
        <v>516</v>
      </c>
      <c r="D212" s="126" t="s">
        <v>428</v>
      </c>
      <c r="E212" s="127">
        <v>136.88</v>
      </c>
      <c r="F212" s="128" t="s">
        <v>507</v>
      </c>
    </row>
    <row r="213" spans="1:6" ht="14.1" customHeight="1" x14ac:dyDescent="0.2">
      <c r="A213" s="124" t="s">
        <v>154</v>
      </c>
      <c r="B213" s="124" t="s">
        <v>505</v>
      </c>
      <c r="C213" s="125" t="s">
        <v>517</v>
      </c>
      <c r="D213" s="126" t="s">
        <v>260</v>
      </c>
      <c r="E213" s="127">
        <v>270</v>
      </c>
      <c r="F213" s="128" t="s">
        <v>507</v>
      </c>
    </row>
    <row r="214" spans="1:6" ht="15" customHeight="1" x14ac:dyDescent="0.2">
      <c r="A214" s="124" t="s">
        <v>154</v>
      </c>
      <c r="B214" s="124" t="s">
        <v>505</v>
      </c>
      <c r="C214" s="125" t="s">
        <v>518</v>
      </c>
      <c r="D214" s="126" t="s">
        <v>260</v>
      </c>
      <c r="E214" s="127">
        <v>300</v>
      </c>
      <c r="F214" s="128" t="s">
        <v>507</v>
      </c>
    </row>
    <row r="215" spans="1:6" x14ac:dyDescent="0.2">
      <c r="A215" s="124" t="s">
        <v>154</v>
      </c>
      <c r="B215" s="124" t="s">
        <v>505</v>
      </c>
      <c r="C215" s="125" t="s">
        <v>519</v>
      </c>
      <c r="D215" s="126" t="s">
        <v>260</v>
      </c>
      <c r="E215" s="127">
        <v>160</v>
      </c>
      <c r="F215" s="128" t="s">
        <v>507</v>
      </c>
    </row>
    <row r="216" spans="1:6" x14ac:dyDescent="0.2">
      <c r="A216" s="124" t="s">
        <v>154</v>
      </c>
      <c r="B216" s="124" t="s">
        <v>505</v>
      </c>
      <c r="C216" s="125" t="s">
        <v>520</v>
      </c>
      <c r="D216" s="126" t="s">
        <v>260</v>
      </c>
      <c r="E216" s="127">
        <v>728.06</v>
      </c>
      <c r="F216" s="128" t="s">
        <v>507</v>
      </c>
    </row>
    <row r="217" spans="1:6" x14ac:dyDescent="0.2">
      <c r="A217" s="124" t="s">
        <v>154</v>
      </c>
      <c r="B217" s="124" t="s">
        <v>505</v>
      </c>
      <c r="C217" s="125" t="s">
        <v>521</v>
      </c>
      <c r="D217" s="126" t="s">
        <v>260</v>
      </c>
      <c r="E217" s="127">
        <v>125</v>
      </c>
      <c r="F217" s="128" t="s">
        <v>507</v>
      </c>
    </row>
    <row r="218" spans="1:6" x14ac:dyDescent="0.2">
      <c r="A218" s="129" t="s">
        <v>522</v>
      </c>
      <c r="B218" s="129" t="s">
        <v>523</v>
      </c>
      <c r="C218" s="130" t="s">
        <v>524</v>
      </c>
      <c r="D218" s="131" t="s">
        <v>260</v>
      </c>
      <c r="E218" s="132">
        <v>7123.8959999999997</v>
      </c>
      <c r="F218" s="133" t="s">
        <v>525</v>
      </c>
    </row>
    <row r="219" spans="1:6" x14ac:dyDescent="0.2">
      <c r="A219" s="129" t="s">
        <v>522</v>
      </c>
      <c r="B219" s="129" t="s">
        <v>523</v>
      </c>
      <c r="C219" s="130" t="s">
        <v>526</v>
      </c>
      <c r="D219" s="134" t="s">
        <v>260</v>
      </c>
      <c r="E219" s="135">
        <v>13570</v>
      </c>
      <c r="F219" s="136" t="s">
        <v>525</v>
      </c>
    </row>
    <row r="220" spans="1:6" ht="19.5" customHeight="1" x14ac:dyDescent="0.2">
      <c r="A220" s="137" t="s">
        <v>160</v>
      </c>
      <c r="B220" s="137" t="s">
        <v>527</v>
      </c>
      <c r="C220" s="138" t="s">
        <v>528</v>
      </c>
      <c r="D220" s="139" t="s">
        <v>260</v>
      </c>
      <c r="E220" s="140">
        <v>6938.4</v>
      </c>
      <c r="F220" s="141" t="s">
        <v>529</v>
      </c>
    </row>
    <row r="221" spans="1:6" ht="15.95" customHeight="1" x14ac:dyDescent="0.2">
      <c r="A221" s="142" t="s">
        <v>160</v>
      </c>
      <c r="B221" s="137" t="s">
        <v>527</v>
      </c>
      <c r="C221" s="143" t="s">
        <v>530</v>
      </c>
      <c r="D221" s="144" t="s">
        <v>260</v>
      </c>
      <c r="E221" s="145">
        <v>11800</v>
      </c>
      <c r="F221" s="146" t="s">
        <v>531</v>
      </c>
    </row>
    <row r="222" spans="1:6" ht="15.95" customHeight="1" x14ac:dyDescent="0.2">
      <c r="A222" s="142" t="s">
        <v>160</v>
      </c>
      <c r="B222" s="137" t="s">
        <v>527</v>
      </c>
      <c r="C222" s="143" t="s">
        <v>532</v>
      </c>
      <c r="D222" s="144" t="s">
        <v>260</v>
      </c>
      <c r="E222" s="145">
        <v>10620</v>
      </c>
      <c r="F222" s="146" t="s">
        <v>531</v>
      </c>
    </row>
    <row r="223" spans="1:6" x14ac:dyDescent="0.2">
      <c r="A223" s="137" t="s">
        <v>160</v>
      </c>
      <c r="B223" s="137" t="s">
        <v>527</v>
      </c>
      <c r="C223" s="138" t="s">
        <v>533</v>
      </c>
      <c r="D223" s="139" t="s">
        <v>260</v>
      </c>
      <c r="E223" s="140">
        <v>8142</v>
      </c>
      <c r="F223" s="141" t="s">
        <v>529</v>
      </c>
    </row>
    <row r="224" spans="1:6" x14ac:dyDescent="0.2">
      <c r="A224" s="142" t="s">
        <v>160</v>
      </c>
      <c r="B224" s="137" t="s">
        <v>527</v>
      </c>
      <c r="C224" s="143" t="s">
        <v>534</v>
      </c>
      <c r="D224" s="144" t="s">
        <v>260</v>
      </c>
      <c r="E224" s="145">
        <v>11227.8771</v>
      </c>
      <c r="F224" s="147" t="s">
        <v>531</v>
      </c>
    </row>
    <row r="225" spans="1:6" ht="21.75" customHeight="1" x14ac:dyDescent="0.2">
      <c r="A225" s="137" t="s">
        <v>160</v>
      </c>
      <c r="B225" s="137" t="s">
        <v>527</v>
      </c>
      <c r="C225" s="138" t="s">
        <v>535</v>
      </c>
      <c r="D225" s="139" t="s">
        <v>260</v>
      </c>
      <c r="E225" s="140">
        <v>8496</v>
      </c>
      <c r="F225" s="141" t="s">
        <v>529</v>
      </c>
    </row>
    <row r="226" spans="1:6" ht="23.25" customHeight="1" x14ac:dyDescent="0.2">
      <c r="A226" s="137" t="s">
        <v>160</v>
      </c>
      <c r="B226" s="137" t="s">
        <v>527</v>
      </c>
      <c r="C226" s="138" t="s">
        <v>536</v>
      </c>
      <c r="D226" s="148" t="s">
        <v>260</v>
      </c>
      <c r="E226" s="149">
        <v>5605</v>
      </c>
      <c r="F226" s="150" t="s">
        <v>529</v>
      </c>
    </row>
    <row r="227" spans="1:6" ht="23.25" customHeight="1" x14ac:dyDescent="0.2">
      <c r="A227" s="142" t="s">
        <v>160</v>
      </c>
      <c r="B227" s="137" t="s">
        <v>527</v>
      </c>
      <c r="C227" s="143" t="s">
        <v>537</v>
      </c>
      <c r="D227" s="144" t="s">
        <v>260</v>
      </c>
      <c r="E227" s="145">
        <v>14160</v>
      </c>
      <c r="F227" s="147" t="s">
        <v>531</v>
      </c>
    </row>
    <row r="228" spans="1:6" ht="24" x14ac:dyDescent="0.2">
      <c r="A228" s="137" t="s">
        <v>160</v>
      </c>
      <c r="B228" s="137" t="s">
        <v>527</v>
      </c>
      <c r="C228" s="138" t="s">
        <v>538</v>
      </c>
      <c r="D228" s="139" t="s">
        <v>260</v>
      </c>
      <c r="E228" s="140">
        <v>1121</v>
      </c>
      <c r="F228" s="141" t="s">
        <v>529</v>
      </c>
    </row>
    <row r="229" spans="1:6" ht="24" x14ac:dyDescent="0.2">
      <c r="A229" s="142" t="s">
        <v>160</v>
      </c>
      <c r="B229" s="137" t="s">
        <v>527</v>
      </c>
      <c r="C229" s="143" t="s">
        <v>539</v>
      </c>
      <c r="D229" s="144" t="s">
        <v>260</v>
      </c>
      <c r="E229" s="145">
        <v>450</v>
      </c>
      <c r="F229" s="147" t="s">
        <v>531</v>
      </c>
    </row>
    <row r="230" spans="1:6" ht="24" x14ac:dyDescent="0.2">
      <c r="A230" s="137" t="s">
        <v>160</v>
      </c>
      <c r="B230" s="137" t="s">
        <v>527</v>
      </c>
      <c r="C230" s="138" t="s">
        <v>540</v>
      </c>
      <c r="D230" s="139" t="s">
        <v>260</v>
      </c>
      <c r="E230" s="140">
        <v>5900</v>
      </c>
      <c r="F230" s="141" t="s">
        <v>529</v>
      </c>
    </row>
    <row r="231" spans="1:6" ht="24" x14ac:dyDescent="0.2">
      <c r="A231" s="142" t="s">
        <v>160</v>
      </c>
      <c r="B231" s="137" t="s">
        <v>527</v>
      </c>
      <c r="C231" s="143" t="s">
        <v>541</v>
      </c>
      <c r="D231" s="144" t="s">
        <v>260</v>
      </c>
      <c r="E231" s="145">
        <v>14160</v>
      </c>
      <c r="F231" s="147" t="s">
        <v>531</v>
      </c>
    </row>
    <row r="232" spans="1:6" x14ac:dyDescent="0.2">
      <c r="A232" s="137" t="s">
        <v>160</v>
      </c>
      <c r="B232" s="137" t="s">
        <v>527</v>
      </c>
      <c r="C232" s="138" t="s">
        <v>542</v>
      </c>
      <c r="D232" s="139" t="s">
        <v>260</v>
      </c>
      <c r="E232" s="140">
        <v>18880</v>
      </c>
      <c r="F232" s="150" t="s">
        <v>529</v>
      </c>
    </row>
    <row r="233" spans="1:6" ht="24" x14ac:dyDescent="0.2">
      <c r="A233" s="137" t="s">
        <v>160</v>
      </c>
      <c r="B233" s="137" t="s">
        <v>527</v>
      </c>
      <c r="C233" s="138" t="s">
        <v>543</v>
      </c>
      <c r="D233" s="139" t="s">
        <v>260</v>
      </c>
      <c r="E233" s="140">
        <v>4130</v>
      </c>
      <c r="F233" s="150" t="s">
        <v>529</v>
      </c>
    </row>
    <row r="234" spans="1:6" x14ac:dyDescent="0.2">
      <c r="A234" s="137" t="s">
        <v>160</v>
      </c>
      <c r="B234" s="137" t="s">
        <v>527</v>
      </c>
      <c r="C234" s="138" t="s">
        <v>544</v>
      </c>
      <c r="D234" s="139" t="s">
        <v>260</v>
      </c>
      <c r="E234" s="140">
        <v>2950</v>
      </c>
      <c r="F234" s="150" t="s">
        <v>529</v>
      </c>
    </row>
    <row r="235" spans="1:6" ht="24" x14ac:dyDescent="0.2">
      <c r="A235" s="142" t="s">
        <v>160</v>
      </c>
      <c r="B235" s="137" t="s">
        <v>527</v>
      </c>
      <c r="C235" s="143" t="s">
        <v>545</v>
      </c>
      <c r="D235" s="144" t="s">
        <v>260</v>
      </c>
      <c r="E235" s="145">
        <v>7949.66</v>
      </c>
      <c r="F235" s="147" t="s">
        <v>531</v>
      </c>
    </row>
    <row r="236" spans="1:6" x14ac:dyDescent="0.2">
      <c r="A236" s="142" t="s">
        <v>160</v>
      </c>
      <c r="B236" s="137" t="s">
        <v>527</v>
      </c>
      <c r="C236" s="143" t="s">
        <v>546</v>
      </c>
      <c r="D236" s="144" t="s">
        <v>260</v>
      </c>
      <c r="E236" s="145">
        <v>1303.9000000000001</v>
      </c>
      <c r="F236" s="147" t="s">
        <v>531</v>
      </c>
    </row>
    <row r="237" spans="1:6" ht="24" x14ac:dyDescent="0.2">
      <c r="A237" s="142" t="s">
        <v>160</v>
      </c>
      <c r="B237" s="137" t="s">
        <v>527</v>
      </c>
      <c r="C237" s="143" t="s">
        <v>547</v>
      </c>
      <c r="D237" s="144" t="s">
        <v>260</v>
      </c>
      <c r="E237" s="145">
        <v>7949.66</v>
      </c>
      <c r="F237" s="147" t="s">
        <v>531</v>
      </c>
    </row>
    <row r="238" spans="1:6" ht="24" x14ac:dyDescent="0.2">
      <c r="A238" s="142" t="s">
        <v>160</v>
      </c>
      <c r="B238" s="137" t="s">
        <v>527</v>
      </c>
      <c r="C238" s="143" t="s">
        <v>548</v>
      </c>
      <c r="D238" s="144" t="s">
        <v>260</v>
      </c>
      <c r="E238" s="145">
        <v>9912</v>
      </c>
      <c r="F238" s="147" t="s">
        <v>531</v>
      </c>
    </row>
    <row r="239" spans="1:6" ht="19.5" customHeight="1" x14ac:dyDescent="0.2">
      <c r="A239" s="137" t="s">
        <v>160</v>
      </c>
      <c r="B239" s="137" t="s">
        <v>527</v>
      </c>
      <c r="C239" s="151" t="s">
        <v>549</v>
      </c>
      <c r="D239" s="148" t="s">
        <v>260</v>
      </c>
      <c r="E239" s="149">
        <v>14004.83</v>
      </c>
      <c r="F239" s="150" t="s">
        <v>529</v>
      </c>
    </row>
    <row r="240" spans="1:6" ht="20.25" customHeight="1" x14ac:dyDescent="0.2">
      <c r="A240" s="137" t="s">
        <v>160</v>
      </c>
      <c r="B240" s="137" t="s">
        <v>527</v>
      </c>
      <c r="C240" s="138" t="s">
        <v>550</v>
      </c>
      <c r="D240" s="139" t="s">
        <v>260</v>
      </c>
      <c r="E240" s="140">
        <v>12019.008</v>
      </c>
      <c r="F240" s="150" t="s">
        <v>529</v>
      </c>
    </row>
    <row r="241" spans="1:6" ht="24" x14ac:dyDescent="0.2">
      <c r="A241" s="137" t="s">
        <v>160</v>
      </c>
      <c r="B241" s="137" t="s">
        <v>527</v>
      </c>
      <c r="C241" s="138" t="s">
        <v>551</v>
      </c>
      <c r="D241" s="148" t="s">
        <v>260</v>
      </c>
      <c r="E241" s="149">
        <v>4378.9799999999996</v>
      </c>
      <c r="F241" s="150" t="s">
        <v>531</v>
      </c>
    </row>
    <row r="242" spans="1:6" ht="24" x14ac:dyDescent="0.2">
      <c r="A242" s="137" t="s">
        <v>160</v>
      </c>
      <c r="B242" s="137" t="s">
        <v>527</v>
      </c>
      <c r="C242" s="138" t="s">
        <v>552</v>
      </c>
      <c r="D242" s="139" t="s">
        <v>260</v>
      </c>
      <c r="E242" s="140">
        <v>3482.18</v>
      </c>
      <c r="F242" s="141" t="s">
        <v>529</v>
      </c>
    </row>
    <row r="243" spans="1:6" ht="24" x14ac:dyDescent="0.2">
      <c r="A243" s="137" t="s">
        <v>160</v>
      </c>
      <c r="B243" s="137" t="s">
        <v>527</v>
      </c>
      <c r="C243" s="138" t="s">
        <v>553</v>
      </c>
      <c r="D243" s="139" t="s">
        <v>260</v>
      </c>
      <c r="E243" s="140">
        <v>6755.7359999999999</v>
      </c>
      <c r="F243" s="150" t="s">
        <v>529</v>
      </c>
    </row>
    <row r="244" spans="1:6" ht="12.95" customHeight="1" x14ac:dyDescent="0.2">
      <c r="A244" s="152" t="s">
        <v>96</v>
      </c>
      <c r="B244" s="152" t="s">
        <v>554</v>
      </c>
      <c r="C244" s="153" t="s">
        <v>555</v>
      </c>
      <c r="D244" s="154" t="s">
        <v>260</v>
      </c>
      <c r="E244" s="155"/>
      <c r="F244" s="156" t="s">
        <v>556</v>
      </c>
    </row>
    <row r="245" spans="1:6" ht="24" x14ac:dyDescent="0.2">
      <c r="A245" s="157" t="s">
        <v>174</v>
      </c>
      <c r="B245" s="157" t="s">
        <v>557</v>
      </c>
      <c r="C245" s="158" t="s">
        <v>558</v>
      </c>
      <c r="D245" s="159" t="s">
        <v>260</v>
      </c>
      <c r="E245" s="160">
        <v>36028.94</v>
      </c>
      <c r="F245" s="161" t="s">
        <v>559</v>
      </c>
    </row>
    <row r="246" spans="1:6" x14ac:dyDescent="0.2">
      <c r="A246" s="157" t="s">
        <v>174</v>
      </c>
      <c r="B246" s="157" t="s">
        <v>557</v>
      </c>
      <c r="C246" s="158" t="s">
        <v>560</v>
      </c>
      <c r="D246" s="159" t="s">
        <v>260</v>
      </c>
      <c r="E246" s="160">
        <v>30591.5</v>
      </c>
      <c r="F246" s="161" t="s">
        <v>559</v>
      </c>
    </row>
    <row r="247" spans="1:6" x14ac:dyDescent="0.2">
      <c r="A247" s="157" t="s">
        <v>174</v>
      </c>
      <c r="B247" s="157" t="s">
        <v>557</v>
      </c>
      <c r="C247" s="158" t="s">
        <v>561</v>
      </c>
      <c r="D247" s="159" t="s">
        <v>260</v>
      </c>
      <c r="E247" s="160">
        <v>626.58000000000004</v>
      </c>
      <c r="F247" s="161" t="s">
        <v>559</v>
      </c>
    </row>
    <row r="248" spans="1:6" ht="24" x14ac:dyDescent="0.2">
      <c r="A248" s="157" t="s">
        <v>174</v>
      </c>
      <c r="B248" s="157" t="s">
        <v>557</v>
      </c>
      <c r="C248" s="158" t="s">
        <v>562</v>
      </c>
      <c r="D248" s="159" t="s">
        <v>260</v>
      </c>
      <c r="E248" s="160">
        <v>62031.42</v>
      </c>
      <c r="F248" s="161" t="s">
        <v>559</v>
      </c>
    </row>
    <row r="249" spans="1:6" x14ac:dyDescent="0.2">
      <c r="A249" s="57" t="s">
        <v>82</v>
      </c>
      <c r="B249" s="57" t="s">
        <v>563</v>
      </c>
      <c r="C249" s="58" t="s">
        <v>564</v>
      </c>
      <c r="D249" s="59" t="s">
        <v>260</v>
      </c>
      <c r="E249" s="60">
        <v>60</v>
      </c>
      <c r="F249" s="97" t="s">
        <v>565</v>
      </c>
    </row>
    <row r="250" spans="1:6" x14ac:dyDescent="0.2">
      <c r="A250" s="162" t="s">
        <v>566</v>
      </c>
      <c r="B250" s="162" t="s">
        <v>567</v>
      </c>
      <c r="C250" s="163" t="s">
        <v>568</v>
      </c>
      <c r="D250" s="164" t="s">
        <v>260</v>
      </c>
      <c r="E250" s="165">
        <v>487.34</v>
      </c>
      <c r="F250" s="166" t="s">
        <v>569</v>
      </c>
    </row>
    <row r="251" spans="1:6" x14ac:dyDescent="0.2">
      <c r="A251" s="162" t="s">
        <v>566</v>
      </c>
      <c r="B251" s="162" t="s">
        <v>567</v>
      </c>
      <c r="C251" s="163" t="s">
        <v>570</v>
      </c>
      <c r="D251" s="164" t="s">
        <v>260</v>
      </c>
      <c r="E251" s="165">
        <v>88.5</v>
      </c>
      <c r="F251" s="166" t="s">
        <v>569</v>
      </c>
    </row>
    <row r="252" spans="1:6" x14ac:dyDescent="0.2">
      <c r="A252" s="167" t="s">
        <v>124</v>
      </c>
      <c r="B252" s="167" t="s">
        <v>571</v>
      </c>
      <c r="C252" s="168" t="s">
        <v>572</v>
      </c>
      <c r="D252" s="169" t="s">
        <v>260</v>
      </c>
      <c r="E252" s="170">
        <v>177</v>
      </c>
      <c r="F252" s="171" t="s">
        <v>573</v>
      </c>
    </row>
    <row r="253" spans="1:6" ht="36" x14ac:dyDescent="0.2">
      <c r="A253" s="167" t="s">
        <v>124</v>
      </c>
      <c r="B253" s="167" t="s">
        <v>571</v>
      </c>
      <c r="C253" s="168" t="s">
        <v>574</v>
      </c>
      <c r="D253" s="169" t="s">
        <v>260</v>
      </c>
      <c r="E253" s="170">
        <v>5959</v>
      </c>
      <c r="F253" s="171" t="s">
        <v>573</v>
      </c>
    </row>
    <row r="254" spans="1:6" x14ac:dyDescent="0.2">
      <c r="A254" s="57" t="s">
        <v>132</v>
      </c>
      <c r="B254" s="57" t="s">
        <v>575</v>
      </c>
      <c r="C254" s="58" t="s">
        <v>576</v>
      </c>
      <c r="D254" s="59" t="s">
        <v>577</v>
      </c>
      <c r="E254" s="60">
        <v>18.88</v>
      </c>
      <c r="F254" s="61" t="s">
        <v>578</v>
      </c>
    </row>
    <row r="255" spans="1:6" x14ac:dyDescent="0.2">
      <c r="A255" s="57" t="s">
        <v>137</v>
      </c>
      <c r="B255" s="57" t="s">
        <v>579</v>
      </c>
      <c r="C255" s="58" t="s">
        <v>580</v>
      </c>
      <c r="D255" s="59" t="s">
        <v>260</v>
      </c>
      <c r="E255" s="60">
        <v>4124.1000000000004</v>
      </c>
      <c r="F255" s="61" t="s">
        <v>581</v>
      </c>
    </row>
    <row r="256" spans="1:6" ht="19.5" customHeight="1" x14ac:dyDescent="0.2">
      <c r="A256" s="57" t="s">
        <v>137</v>
      </c>
      <c r="B256" s="57" t="s">
        <v>579</v>
      </c>
      <c r="C256" s="58" t="s">
        <v>582</v>
      </c>
      <c r="D256" s="59" t="s">
        <v>260</v>
      </c>
      <c r="E256" s="60">
        <v>4737.7</v>
      </c>
      <c r="F256" s="61" t="s">
        <v>581</v>
      </c>
    </row>
    <row r="257" spans="1:6" x14ac:dyDescent="0.2">
      <c r="A257" s="57" t="s">
        <v>137</v>
      </c>
      <c r="B257" s="57" t="s">
        <v>579</v>
      </c>
      <c r="C257" s="58" t="s">
        <v>583</v>
      </c>
      <c r="D257" s="59" t="s">
        <v>260</v>
      </c>
      <c r="E257" s="60">
        <v>1239</v>
      </c>
      <c r="F257" s="61" t="s">
        <v>581</v>
      </c>
    </row>
    <row r="258" spans="1:6" ht="24" x14ac:dyDescent="0.2">
      <c r="A258" s="167" t="s">
        <v>225</v>
      </c>
      <c r="B258" s="167" t="s">
        <v>584</v>
      </c>
      <c r="C258" s="168" t="s">
        <v>585</v>
      </c>
      <c r="D258" s="169" t="s">
        <v>260</v>
      </c>
      <c r="E258" s="170">
        <v>711.54</v>
      </c>
      <c r="F258" s="171" t="s">
        <v>573</v>
      </c>
    </row>
    <row r="259" spans="1:6" ht="23.25" customHeight="1" x14ac:dyDescent="0.2">
      <c r="A259" s="167" t="s">
        <v>225</v>
      </c>
      <c r="B259" s="167" t="s">
        <v>584</v>
      </c>
      <c r="C259" s="168" t="s">
        <v>586</v>
      </c>
      <c r="D259" s="169" t="s">
        <v>260</v>
      </c>
      <c r="E259" s="170">
        <v>30.68</v>
      </c>
      <c r="F259" s="171" t="s">
        <v>573</v>
      </c>
    </row>
    <row r="260" spans="1:6" ht="17.25" customHeight="1" x14ac:dyDescent="0.2">
      <c r="A260" s="167" t="s">
        <v>225</v>
      </c>
      <c r="B260" s="167" t="s">
        <v>584</v>
      </c>
      <c r="C260" s="168" t="s">
        <v>587</v>
      </c>
      <c r="D260" s="169" t="s">
        <v>260</v>
      </c>
      <c r="E260" s="170">
        <v>93.22</v>
      </c>
      <c r="F260" s="171" t="s">
        <v>588</v>
      </c>
    </row>
    <row r="261" spans="1:6" ht="15" customHeight="1" x14ac:dyDescent="0.2">
      <c r="A261" s="167" t="s">
        <v>225</v>
      </c>
      <c r="B261" s="167" t="s">
        <v>584</v>
      </c>
      <c r="C261" s="168" t="s">
        <v>589</v>
      </c>
      <c r="D261" s="169" t="s">
        <v>260</v>
      </c>
      <c r="E261" s="170">
        <v>140.125</v>
      </c>
      <c r="F261" s="171" t="s">
        <v>588</v>
      </c>
    </row>
    <row r="262" spans="1:6" x14ac:dyDescent="0.2">
      <c r="A262" s="167" t="s">
        <v>225</v>
      </c>
      <c r="B262" s="167" t="s">
        <v>584</v>
      </c>
      <c r="C262" s="168" t="s">
        <v>590</v>
      </c>
      <c r="D262" s="169" t="s">
        <v>260</v>
      </c>
      <c r="E262" s="170">
        <v>194.7</v>
      </c>
      <c r="F262" s="171" t="s">
        <v>588</v>
      </c>
    </row>
    <row r="263" spans="1:6" x14ac:dyDescent="0.2">
      <c r="A263" s="167" t="s">
        <v>225</v>
      </c>
      <c r="B263" s="167" t="s">
        <v>584</v>
      </c>
      <c r="C263" s="168" t="s">
        <v>591</v>
      </c>
      <c r="D263" s="169" t="s">
        <v>260</v>
      </c>
      <c r="E263" s="170">
        <v>334.82499999999999</v>
      </c>
      <c r="F263" s="171" t="s">
        <v>588</v>
      </c>
    </row>
    <row r="264" spans="1:6" x14ac:dyDescent="0.2">
      <c r="A264" s="167" t="s">
        <v>225</v>
      </c>
      <c r="B264" s="167" t="s">
        <v>584</v>
      </c>
      <c r="C264" s="168" t="s">
        <v>592</v>
      </c>
      <c r="D264" s="169" t="s">
        <v>260</v>
      </c>
      <c r="E264" s="170">
        <v>474.36</v>
      </c>
      <c r="F264" s="171" t="s">
        <v>588</v>
      </c>
    </row>
    <row r="265" spans="1:6" x14ac:dyDescent="0.2">
      <c r="A265" s="167" t="s">
        <v>225</v>
      </c>
      <c r="B265" s="167" t="s">
        <v>584</v>
      </c>
      <c r="C265" s="168" t="s">
        <v>593</v>
      </c>
      <c r="D265" s="169" t="s">
        <v>260</v>
      </c>
      <c r="E265" s="170">
        <v>548.70000000000005</v>
      </c>
      <c r="F265" s="171" t="s">
        <v>588</v>
      </c>
    </row>
    <row r="266" spans="1:6" x14ac:dyDescent="0.2">
      <c r="A266" s="167" t="s">
        <v>225</v>
      </c>
      <c r="B266" s="167" t="s">
        <v>584</v>
      </c>
      <c r="C266" s="168" t="s">
        <v>594</v>
      </c>
      <c r="D266" s="169" t="s">
        <v>260</v>
      </c>
      <c r="E266" s="170">
        <v>628.94000000000005</v>
      </c>
      <c r="F266" s="171" t="s">
        <v>588</v>
      </c>
    </row>
    <row r="267" spans="1:6" x14ac:dyDescent="0.2">
      <c r="A267" s="167" t="s">
        <v>225</v>
      </c>
      <c r="B267" s="167" t="s">
        <v>584</v>
      </c>
      <c r="C267" s="168" t="s">
        <v>595</v>
      </c>
      <c r="D267" s="169" t="s">
        <v>260</v>
      </c>
      <c r="E267" s="170">
        <v>401.2</v>
      </c>
      <c r="F267" s="171" t="s">
        <v>588</v>
      </c>
    </row>
    <row r="268" spans="1:6" x14ac:dyDescent="0.2">
      <c r="A268" s="167" t="s">
        <v>225</v>
      </c>
      <c r="B268" s="167" t="s">
        <v>584</v>
      </c>
      <c r="C268" s="168" t="s">
        <v>596</v>
      </c>
      <c r="D268" s="169" t="s">
        <v>260</v>
      </c>
      <c r="E268" s="170">
        <v>526.57500000000005</v>
      </c>
      <c r="F268" s="171" t="s">
        <v>588</v>
      </c>
    </row>
    <row r="269" spans="1:6" x14ac:dyDescent="0.2">
      <c r="A269" s="167" t="s">
        <v>225</v>
      </c>
      <c r="B269" s="167" t="s">
        <v>584</v>
      </c>
      <c r="C269" s="168" t="s">
        <v>597</v>
      </c>
      <c r="D269" s="169" t="s">
        <v>287</v>
      </c>
      <c r="E269" s="170">
        <v>175.82</v>
      </c>
      <c r="F269" s="171" t="s">
        <v>588</v>
      </c>
    </row>
    <row r="270" spans="1:6" x14ac:dyDescent="0.2">
      <c r="A270" s="167" t="s">
        <v>225</v>
      </c>
      <c r="B270" s="167" t="s">
        <v>584</v>
      </c>
      <c r="C270" s="168" t="s">
        <v>598</v>
      </c>
      <c r="D270" s="169" t="s">
        <v>287</v>
      </c>
      <c r="E270" s="170">
        <v>531</v>
      </c>
      <c r="F270" s="171" t="s">
        <v>588</v>
      </c>
    </row>
    <row r="271" spans="1:6" x14ac:dyDescent="0.2">
      <c r="A271" s="167" t="s">
        <v>225</v>
      </c>
      <c r="B271" s="167" t="s">
        <v>584</v>
      </c>
      <c r="C271" s="168" t="s">
        <v>599</v>
      </c>
      <c r="D271" s="169" t="s">
        <v>287</v>
      </c>
      <c r="E271" s="170">
        <v>233.64</v>
      </c>
      <c r="F271" s="171" t="s">
        <v>588</v>
      </c>
    </row>
    <row r="272" spans="1:6" x14ac:dyDescent="0.2">
      <c r="A272" s="167" t="s">
        <v>225</v>
      </c>
      <c r="B272" s="167" t="s">
        <v>584</v>
      </c>
      <c r="C272" s="168" t="s">
        <v>600</v>
      </c>
      <c r="D272" s="169" t="s">
        <v>287</v>
      </c>
      <c r="E272" s="170">
        <v>260.00110000000001</v>
      </c>
      <c r="F272" s="171" t="s">
        <v>588</v>
      </c>
    </row>
    <row r="273" spans="1:6" ht="36" x14ac:dyDescent="0.2">
      <c r="A273" s="167" t="s">
        <v>225</v>
      </c>
      <c r="B273" s="167" t="s">
        <v>584</v>
      </c>
      <c r="C273" s="168" t="s">
        <v>601</v>
      </c>
      <c r="D273" s="169" t="s">
        <v>260</v>
      </c>
      <c r="E273" s="170">
        <v>283.2</v>
      </c>
      <c r="F273" s="171" t="s">
        <v>573</v>
      </c>
    </row>
    <row r="274" spans="1:6" x14ac:dyDescent="0.2">
      <c r="A274" s="167" t="s">
        <v>225</v>
      </c>
      <c r="B274" s="167" t="s">
        <v>584</v>
      </c>
      <c r="C274" s="168" t="s">
        <v>602</v>
      </c>
      <c r="D274" s="169" t="s">
        <v>260</v>
      </c>
      <c r="E274" s="170">
        <v>132.75</v>
      </c>
      <c r="F274" s="171" t="s">
        <v>588</v>
      </c>
    </row>
    <row r="275" spans="1:6" x14ac:dyDescent="0.2">
      <c r="A275" s="167" t="s">
        <v>225</v>
      </c>
      <c r="B275" s="167" t="s">
        <v>584</v>
      </c>
      <c r="C275" s="168" t="s">
        <v>603</v>
      </c>
      <c r="D275" s="169" t="s">
        <v>260</v>
      </c>
      <c r="E275" s="170">
        <v>368.75</v>
      </c>
      <c r="F275" s="171" t="s">
        <v>588</v>
      </c>
    </row>
    <row r="276" spans="1:6" x14ac:dyDescent="0.2">
      <c r="A276" s="167" t="s">
        <v>225</v>
      </c>
      <c r="B276" s="167" t="s">
        <v>584</v>
      </c>
      <c r="C276" s="168" t="s">
        <v>604</v>
      </c>
      <c r="D276" s="169" t="s">
        <v>260</v>
      </c>
      <c r="E276" s="170">
        <v>5546</v>
      </c>
      <c r="F276" s="171" t="s">
        <v>573</v>
      </c>
    </row>
    <row r="277" spans="1:6" ht="24" x14ac:dyDescent="0.2">
      <c r="A277" s="167" t="s">
        <v>225</v>
      </c>
      <c r="B277" s="167" t="s">
        <v>584</v>
      </c>
      <c r="C277" s="168" t="s">
        <v>605</v>
      </c>
      <c r="D277" s="169" t="s">
        <v>260</v>
      </c>
      <c r="E277" s="170">
        <v>1215.4000000000001</v>
      </c>
      <c r="F277" s="171" t="s">
        <v>573</v>
      </c>
    </row>
    <row r="278" spans="1:6" x14ac:dyDescent="0.2">
      <c r="A278" s="167" t="s">
        <v>225</v>
      </c>
      <c r="B278" s="167" t="s">
        <v>584</v>
      </c>
      <c r="C278" s="168" t="s">
        <v>606</v>
      </c>
      <c r="D278" s="169" t="s">
        <v>607</v>
      </c>
      <c r="E278" s="170">
        <v>139.24</v>
      </c>
      <c r="F278" s="171" t="s">
        <v>608</v>
      </c>
    </row>
    <row r="279" spans="1:6" x14ac:dyDescent="0.2">
      <c r="A279" s="167" t="s">
        <v>225</v>
      </c>
      <c r="B279" s="167" t="s">
        <v>584</v>
      </c>
      <c r="C279" s="168" t="s">
        <v>609</v>
      </c>
      <c r="D279" s="169" t="s">
        <v>607</v>
      </c>
      <c r="E279" s="170">
        <v>194.7</v>
      </c>
      <c r="F279" s="171" t="s">
        <v>608</v>
      </c>
    </row>
    <row r="280" spans="1:6" ht="24" x14ac:dyDescent="0.2">
      <c r="A280" s="167" t="s">
        <v>225</v>
      </c>
      <c r="B280" s="167" t="s">
        <v>584</v>
      </c>
      <c r="C280" s="168" t="s">
        <v>610</v>
      </c>
      <c r="D280" s="169" t="s">
        <v>260</v>
      </c>
      <c r="E280" s="170">
        <v>12.803000000000001</v>
      </c>
      <c r="F280" s="171" t="s">
        <v>588</v>
      </c>
    </row>
    <row r="281" spans="1:6" x14ac:dyDescent="0.2">
      <c r="A281" s="167" t="s">
        <v>225</v>
      </c>
      <c r="B281" s="167" t="s">
        <v>584</v>
      </c>
      <c r="C281" s="168" t="s">
        <v>611</v>
      </c>
      <c r="D281" s="169" t="s">
        <v>260</v>
      </c>
      <c r="E281" s="170">
        <v>663.75</v>
      </c>
      <c r="F281" s="171" t="s">
        <v>588</v>
      </c>
    </row>
    <row r="282" spans="1:6" x14ac:dyDescent="0.2">
      <c r="A282" s="167" t="s">
        <v>225</v>
      </c>
      <c r="B282" s="167" t="s">
        <v>584</v>
      </c>
      <c r="C282" s="168" t="s">
        <v>612</v>
      </c>
      <c r="D282" s="169" t="s">
        <v>260</v>
      </c>
      <c r="E282" s="170">
        <v>6149.9943000000003</v>
      </c>
      <c r="F282" s="171" t="s">
        <v>573</v>
      </c>
    </row>
    <row r="283" spans="1:6" x14ac:dyDescent="0.2">
      <c r="A283" s="57" t="s">
        <v>136</v>
      </c>
      <c r="B283" s="57" t="s">
        <v>613</v>
      </c>
      <c r="C283" s="58" t="s">
        <v>614</v>
      </c>
      <c r="D283" s="59" t="s">
        <v>260</v>
      </c>
      <c r="E283" s="60">
        <v>6490</v>
      </c>
      <c r="F283" s="97" t="s">
        <v>615</v>
      </c>
    </row>
    <row r="284" spans="1:6" x14ac:dyDescent="0.2">
      <c r="A284" s="57" t="s">
        <v>136</v>
      </c>
      <c r="B284" s="57" t="s">
        <v>613</v>
      </c>
      <c r="C284" s="58" t="s">
        <v>616</v>
      </c>
      <c r="D284" s="59" t="s">
        <v>260</v>
      </c>
      <c r="E284" s="60">
        <v>6490</v>
      </c>
      <c r="F284" s="97" t="s">
        <v>615</v>
      </c>
    </row>
    <row r="285" spans="1:6" x14ac:dyDescent="0.2">
      <c r="A285" s="57" t="s">
        <v>136</v>
      </c>
      <c r="B285" s="57" t="s">
        <v>613</v>
      </c>
      <c r="C285" s="58" t="s">
        <v>617</v>
      </c>
      <c r="D285" s="59" t="s">
        <v>260</v>
      </c>
      <c r="E285" s="60">
        <v>6490</v>
      </c>
      <c r="F285" s="97" t="s">
        <v>615</v>
      </c>
    </row>
    <row r="286" spans="1:6" ht="14.1" customHeight="1" x14ac:dyDescent="0.2">
      <c r="A286" s="57" t="s">
        <v>136</v>
      </c>
      <c r="B286" s="57" t="s">
        <v>613</v>
      </c>
      <c r="C286" s="58" t="s">
        <v>618</v>
      </c>
      <c r="D286" s="59" t="s">
        <v>260</v>
      </c>
      <c r="E286" s="60">
        <v>6490</v>
      </c>
      <c r="F286" s="97" t="s">
        <v>615</v>
      </c>
    </row>
    <row r="287" spans="1:6" ht="15" customHeight="1" x14ac:dyDescent="0.2">
      <c r="A287" s="57" t="s">
        <v>136</v>
      </c>
      <c r="B287" s="57" t="s">
        <v>613</v>
      </c>
      <c r="C287" s="58" t="s">
        <v>619</v>
      </c>
      <c r="D287" s="59" t="s">
        <v>260</v>
      </c>
      <c r="E287" s="60">
        <v>6490</v>
      </c>
      <c r="F287" s="97" t="s">
        <v>615</v>
      </c>
    </row>
    <row r="288" spans="1:6" ht="21.75" customHeight="1" x14ac:dyDescent="0.2">
      <c r="A288" s="172" t="s">
        <v>156</v>
      </c>
      <c r="B288" s="172" t="s">
        <v>620</v>
      </c>
      <c r="C288" s="173" t="s">
        <v>621</v>
      </c>
      <c r="D288" s="174" t="s">
        <v>260</v>
      </c>
      <c r="E288" s="175">
        <v>2205.7732999999998</v>
      </c>
      <c r="F288" s="176" t="s">
        <v>622</v>
      </c>
    </row>
    <row r="289" spans="1:6" ht="15.95" customHeight="1" x14ac:dyDescent="0.2">
      <c r="A289" s="172" t="s">
        <v>156</v>
      </c>
      <c r="B289" s="172" t="s">
        <v>620</v>
      </c>
      <c r="C289" s="173" t="s">
        <v>623</v>
      </c>
      <c r="D289" s="174" t="s">
        <v>260</v>
      </c>
      <c r="E289" s="175">
        <v>501.5</v>
      </c>
      <c r="F289" s="176" t="s">
        <v>622</v>
      </c>
    </row>
    <row r="290" spans="1:6" x14ac:dyDescent="0.2">
      <c r="A290" s="172" t="s">
        <v>156</v>
      </c>
      <c r="B290" s="172" t="s">
        <v>620</v>
      </c>
      <c r="C290" s="173" t="s">
        <v>624</v>
      </c>
      <c r="D290" s="174" t="s">
        <v>260</v>
      </c>
      <c r="E290" s="175">
        <v>442.5</v>
      </c>
      <c r="F290" s="176" t="s">
        <v>622</v>
      </c>
    </row>
    <row r="291" spans="1:6" ht="14.1" customHeight="1" x14ac:dyDescent="0.2">
      <c r="A291" s="172" t="s">
        <v>156</v>
      </c>
      <c r="B291" s="172" t="s">
        <v>620</v>
      </c>
      <c r="C291" s="173" t="s">
        <v>625</v>
      </c>
      <c r="D291" s="174" t="s">
        <v>260</v>
      </c>
      <c r="E291" s="175">
        <v>531</v>
      </c>
      <c r="F291" s="176" t="s">
        <v>622</v>
      </c>
    </row>
    <row r="292" spans="1:6" x14ac:dyDescent="0.2">
      <c r="A292" s="172" t="s">
        <v>156</v>
      </c>
      <c r="B292" s="172" t="s">
        <v>620</v>
      </c>
      <c r="C292" s="173" t="s">
        <v>626</v>
      </c>
      <c r="D292" s="174" t="s">
        <v>260</v>
      </c>
      <c r="E292" s="175">
        <v>796.5</v>
      </c>
      <c r="F292" s="176" t="s">
        <v>622</v>
      </c>
    </row>
    <row r="293" spans="1:6" ht="17.25" customHeight="1" x14ac:dyDescent="0.2">
      <c r="A293" s="172" t="s">
        <v>156</v>
      </c>
      <c r="B293" s="172" t="s">
        <v>620</v>
      </c>
      <c r="C293" s="173" t="s">
        <v>627</v>
      </c>
      <c r="D293" s="174" t="s">
        <v>260</v>
      </c>
      <c r="E293" s="175">
        <v>5640.4</v>
      </c>
      <c r="F293" s="176" t="s">
        <v>622</v>
      </c>
    </row>
    <row r="294" spans="1:6" ht="30.75" customHeight="1" x14ac:dyDescent="0.2">
      <c r="A294" s="172" t="s">
        <v>156</v>
      </c>
      <c r="B294" s="172" t="s">
        <v>620</v>
      </c>
      <c r="C294" s="173" t="s">
        <v>628</v>
      </c>
      <c r="D294" s="174" t="s">
        <v>260</v>
      </c>
      <c r="E294" s="175">
        <v>5640.4</v>
      </c>
      <c r="F294" s="176" t="s">
        <v>622</v>
      </c>
    </row>
    <row r="295" spans="1:6" ht="24" x14ac:dyDescent="0.2">
      <c r="A295" s="172" t="s">
        <v>156</v>
      </c>
      <c r="B295" s="172" t="s">
        <v>620</v>
      </c>
      <c r="C295" s="173" t="s">
        <v>629</v>
      </c>
      <c r="D295" s="174" t="s">
        <v>260</v>
      </c>
      <c r="E295" s="175">
        <v>5640.4</v>
      </c>
      <c r="F295" s="176" t="s">
        <v>622</v>
      </c>
    </row>
    <row r="296" spans="1:6" ht="29.25" customHeight="1" x14ac:dyDescent="0.2">
      <c r="A296" s="172" t="s">
        <v>156</v>
      </c>
      <c r="B296" s="172" t="s">
        <v>620</v>
      </c>
      <c r="C296" s="173" t="s">
        <v>630</v>
      </c>
      <c r="D296" s="174" t="s">
        <v>260</v>
      </c>
      <c r="E296" s="175">
        <v>4366</v>
      </c>
      <c r="F296" s="176" t="s">
        <v>622</v>
      </c>
    </row>
    <row r="297" spans="1:6" ht="28.5" customHeight="1" x14ac:dyDescent="0.2">
      <c r="A297" s="172" t="s">
        <v>156</v>
      </c>
      <c r="B297" s="172" t="s">
        <v>620</v>
      </c>
      <c r="C297" s="173" t="s">
        <v>631</v>
      </c>
      <c r="D297" s="174" t="s">
        <v>260</v>
      </c>
      <c r="E297" s="175">
        <v>15611.4</v>
      </c>
      <c r="F297" s="176" t="s">
        <v>622</v>
      </c>
    </row>
    <row r="298" spans="1:6" ht="28.5" customHeight="1" x14ac:dyDescent="0.2">
      <c r="A298" s="172" t="s">
        <v>156</v>
      </c>
      <c r="B298" s="172" t="s">
        <v>620</v>
      </c>
      <c r="C298" s="173" t="s">
        <v>632</v>
      </c>
      <c r="D298" s="174" t="s">
        <v>260</v>
      </c>
      <c r="E298" s="175">
        <v>179.15</v>
      </c>
      <c r="F298" s="176" t="s">
        <v>622</v>
      </c>
    </row>
    <row r="299" spans="1:6" ht="22.5" customHeight="1" x14ac:dyDescent="0.2">
      <c r="A299" s="172" t="s">
        <v>156</v>
      </c>
      <c r="B299" s="172" t="s">
        <v>620</v>
      </c>
      <c r="C299" s="173" t="s">
        <v>633</v>
      </c>
      <c r="D299" s="174" t="s">
        <v>260</v>
      </c>
      <c r="E299" s="175">
        <v>194.7</v>
      </c>
      <c r="F299" s="176" t="s">
        <v>622</v>
      </c>
    </row>
    <row r="300" spans="1:6" x14ac:dyDescent="0.2">
      <c r="A300" s="172" t="s">
        <v>156</v>
      </c>
      <c r="B300" s="172" t="s">
        <v>620</v>
      </c>
      <c r="C300" s="173" t="s">
        <v>634</v>
      </c>
      <c r="D300" s="174" t="s">
        <v>260</v>
      </c>
      <c r="E300" s="175">
        <v>672.6</v>
      </c>
      <c r="F300" s="176" t="s">
        <v>622</v>
      </c>
    </row>
    <row r="301" spans="1:6" x14ac:dyDescent="0.2">
      <c r="A301" s="172" t="s">
        <v>156</v>
      </c>
      <c r="B301" s="172" t="s">
        <v>620</v>
      </c>
      <c r="C301" s="173" t="s">
        <v>635</v>
      </c>
      <c r="D301" s="174" t="s">
        <v>260</v>
      </c>
      <c r="E301" s="175">
        <v>20650</v>
      </c>
      <c r="F301" s="176" t="s">
        <v>622</v>
      </c>
    </row>
    <row r="302" spans="1:6" x14ac:dyDescent="0.2">
      <c r="A302" s="172" t="s">
        <v>156</v>
      </c>
      <c r="B302" s="172" t="s">
        <v>620</v>
      </c>
      <c r="C302" s="173" t="s">
        <v>636</v>
      </c>
      <c r="D302" s="174" t="s">
        <v>260</v>
      </c>
      <c r="E302" s="175">
        <v>4661</v>
      </c>
      <c r="F302" s="176" t="s">
        <v>622</v>
      </c>
    </row>
    <row r="303" spans="1:6" x14ac:dyDescent="0.2">
      <c r="A303" s="172" t="s">
        <v>156</v>
      </c>
      <c r="B303" s="172" t="s">
        <v>620</v>
      </c>
      <c r="C303" s="173" t="s">
        <v>637</v>
      </c>
      <c r="D303" s="174" t="s">
        <v>260</v>
      </c>
      <c r="E303" s="175">
        <v>525.1</v>
      </c>
      <c r="F303" s="176" t="s">
        <v>622</v>
      </c>
    </row>
    <row r="304" spans="1:6" x14ac:dyDescent="0.2">
      <c r="A304" s="172" t="s">
        <v>156</v>
      </c>
      <c r="B304" s="172" t="s">
        <v>620</v>
      </c>
      <c r="C304" s="173" t="s">
        <v>638</v>
      </c>
      <c r="D304" s="174" t="s">
        <v>260</v>
      </c>
      <c r="E304" s="175">
        <v>6384.19</v>
      </c>
      <c r="F304" s="176" t="s">
        <v>622</v>
      </c>
    </row>
    <row r="305" spans="1:6" ht="21" customHeight="1" x14ac:dyDescent="0.2">
      <c r="A305" s="172" t="s">
        <v>156</v>
      </c>
      <c r="B305" s="172" t="s">
        <v>620</v>
      </c>
      <c r="C305" s="173" t="s">
        <v>639</v>
      </c>
      <c r="D305" s="174" t="s">
        <v>260</v>
      </c>
      <c r="E305" s="175">
        <v>899.04330000000004</v>
      </c>
      <c r="F305" s="176" t="s">
        <v>622</v>
      </c>
    </row>
    <row r="306" spans="1:6" ht="29.25" customHeight="1" x14ac:dyDescent="0.2">
      <c r="A306" s="172" t="s">
        <v>156</v>
      </c>
      <c r="B306" s="172" t="s">
        <v>620</v>
      </c>
      <c r="C306" s="173" t="s">
        <v>640</v>
      </c>
      <c r="D306" s="174" t="s">
        <v>260</v>
      </c>
      <c r="E306" s="175">
        <v>348.1</v>
      </c>
      <c r="F306" s="176" t="s">
        <v>622</v>
      </c>
    </row>
    <row r="307" spans="1:6" ht="28.5" customHeight="1" x14ac:dyDescent="0.2">
      <c r="A307" s="172" t="s">
        <v>156</v>
      </c>
      <c r="B307" s="172" t="s">
        <v>620</v>
      </c>
      <c r="C307" s="173" t="s">
        <v>641</v>
      </c>
      <c r="D307" s="174" t="s">
        <v>260</v>
      </c>
      <c r="E307" s="175">
        <v>147.5</v>
      </c>
      <c r="F307" s="176" t="s">
        <v>622</v>
      </c>
    </row>
    <row r="308" spans="1:6" ht="32.25" customHeight="1" x14ac:dyDescent="0.2">
      <c r="A308" s="172" t="s">
        <v>156</v>
      </c>
      <c r="B308" s="172" t="s">
        <v>620</v>
      </c>
      <c r="C308" s="173" t="s">
        <v>642</v>
      </c>
      <c r="D308" s="174" t="s">
        <v>260</v>
      </c>
      <c r="E308" s="175">
        <v>11210</v>
      </c>
      <c r="F308" s="176" t="s">
        <v>622</v>
      </c>
    </row>
    <row r="309" spans="1:6" ht="24" x14ac:dyDescent="0.2">
      <c r="A309" s="172" t="s">
        <v>156</v>
      </c>
      <c r="B309" s="172" t="s">
        <v>620</v>
      </c>
      <c r="C309" s="173" t="s">
        <v>643</v>
      </c>
      <c r="D309" s="174" t="s">
        <v>260</v>
      </c>
      <c r="E309" s="175">
        <v>1333.4</v>
      </c>
      <c r="F309" s="176" t="s">
        <v>622</v>
      </c>
    </row>
    <row r="310" spans="1:6" x14ac:dyDescent="0.2">
      <c r="A310" s="177" t="s">
        <v>126</v>
      </c>
      <c r="B310" s="177" t="s">
        <v>644</v>
      </c>
      <c r="C310" s="178" t="s">
        <v>645</v>
      </c>
      <c r="D310" s="179" t="s">
        <v>260</v>
      </c>
      <c r="E310" s="180">
        <v>939.75</v>
      </c>
      <c r="F310" s="181" t="s">
        <v>646</v>
      </c>
    </row>
    <row r="311" spans="1:6" ht="22.5" customHeight="1" x14ac:dyDescent="0.2">
      <c r="A311" s="177" t="s">
        <v>126</v>
      </c>
      <c r="B311" s="177" t="s">
        <v>644</v>
      </c>
      <c r="C311" s="178" t="s">
        <v>647</v>
      </c>
      <c r="D311" s="179" t="s">
        <v>260</v>
      </c>
      <c r="E311" s="180">
        <v>590</v>
      </c>
      <c r="F311" s="181" t="s">
        <v>646</v>
      </c>
    </row>
    <row r="312" spans="1:6" x14ac:dyDescent="0.2">
      <c r="A312" s="177" t="s">
        <v>126</v>
      </c>
      <c r="B312" s="177" t="s">
        <v>644</v>
      </c>
      <c r="C312" s="178" t="s">
        <v>648</v>
      </c>
      <c r="D312" s="179" t="s">
        <v>260</v>
      </c>
      <c r="E312" s="180">
        <v>761.25</v>
      </c>
      <c r="F312" s="181" t="s">
        <v>646</v>
      </c>
    </row>
    <row r="313" spans="1:6" x14ac:dyDescent="0.2">
      <c r="A313" s="177" t="s">
        <v>126</v>
      </c>
      <c r="B313" s="177" t="s">
        <v>644</v>
      </c>
      <c r="C313" s="182" t="s">
        <v>648</v>
      </c>
      <c r="D313" s="183" t="s">
        <v>260</v>
      </c>
      <c r="E313" s="184">
        <v>761.25</v>
      </c>
      <c r="F313" s="185" t="s">
        <v>649</v>
      </c>
    </row>
    <row r="314" spans="1:6" ht="26.25" customHeight="1" x14ac:dyDescent="0.2">
      <c r="A314" s="177" t="s">
        <v>126</v>
      </c>
      <c r="B314" s="177" t="s">
        <v>644</v>
      </c>
      <c r="C314" s="182" t="s">
        <v>650</v>
      </c>
      <c r="D314" s="183" t="s">
        <v>260</v>
      </c>
      <c r="E314" s="184">
        <v>309.75</v>
      </c>
      <c r="F314" s="185" t="s">
        <v>649</v>
      </c>
    </row>
    <row r="315" spans="1:6" ht="18" customHeight="1" x14ac:dyDescent="0.2">
      <c r="A315" s="177" t="s">
        <v>126</v>
      </c>
      <c r="B315" s="177" t="s">
        <v>644</v>
      </c>
      <c r="C315" s="178" t="s">
        <v>651</v>
      </c>
      <c r="D315" s="179" t="s">
        <v>260</v>
      </c>
      <c r="E315" s="180">
        <v>270.48</v>
      </c>
      <c r="F315" s="185" t="s">
        <v>649</v>
      </c>
    </row>
    <row r="316" spans="1:6" x14ac:dyDescent="0.2">
      <c r="A316" s="177" t="s">
        <v>126</v>
      </c>
      <c r="B316" s="177" t="s">
        <v>644</v>
      </c>
      <c r="C316" s="178" t="s">
        <v>652</v>
      </c>
      <c r="D316" s="179" t="s">
        <v>260</v>
      </c>
      <c r="E316" s="180">
        <v>229.21530000000001</v>
      </c>
      <c r="F316" s="181" t="s">
        <v>646</v>
      </c>
    </row>
    <row r="317" spans="1:6" x14ac:dyDescent="0.2">
      <c r="A317" s="177" t="s">
        <v>126</v>
      </c>
      <c r="B317" s="177" t="s">
        <v>644</v>
      </c>
      <c r="C317" s="178" t="s">
        <v>653</v>
      </c>
      <c r="D317" s="179" t="s">
        <v>260</v>
      </c>
      <c r="E317" s="180">
        <v>194.25</v>
      </c>
      <c r="F317" s="185" t="s">
        <v>649</v>
      </c>
    </row>
    <row r="318" spans="1:6" x14ac:dyDescent="0.2">
      <c r="A318" s="177" t="s">
        <v>126</v>
      </c>
      <c r="B318" s="177" t="s">
        <v>644</v>
      </c>
      <c r="C318" s="178" t="s">
        <v>654</v>
      </c>
      <c r="D318" s="179" t="s">
        <v>260</v>
      </c>
      <c r="E318" s="180">
        <v>414.75</v>
      </c>
      <c r="F318" s="181" t="s">
        <v>646</v>
      </c>
    </row>
    <row r="319" spans="1:6" x14ac:dyDescent="0.2">
      <c r="A319" s="177" t="s">
        <v>126</v>
      </c>
      <c r="B319" s="177" t="s">
        <v>644</v>
      </c>
      <c r="C319" s="178" t="s">
        <v>655</v>
      </c>
      <c r="D319" s="179" t="s">
        <v>260</v>
      </c>
      <c r="E319" s="180">
        <v>414.75</v>
      </c>
      <c r="F319" s="185" t="s">
        <v>649</v>
      </c>
    </row>
    <row r="320" spans="1:6" x14ac:dyDescent="0.2">
      <c r="A320" s="177" t="s">
        <v>126</v>
      </c>
      <c r="B320" s="177" t="s">
        <v>644</v>
      </c>
      <c r="C320" s="182" t="s">
        <v>656</v>
      </c>
      <c r="D320" s="183" t="s">
        <v>260</v>
      </c>
      <c r="E320" s="184">
        <v>3669.75</v>
      </c>
      <c r="F320" s="185" t="s">
        <v>649</v>
      </c>
    </row>
    <row r="321" spans="1:6" x14ac:dyDescent="0.2">
      <c r="A321" s="177" t="s">
        <v>126</v>
      </c>
      <c r="B321" s="177" t="s">
        <v>644</v>
      </c>
      <c r="C321" s="178" t="s">
        <v>657</v>
      </c>
      <c r="D321" s="179" t="s">
        <v>658</v>
      </c>
      <c r="E321" s="180">
        <v>866.25</v>
      </c>
      <c r="F321" s="185" t="s">
        <v>649</v>
      </c>
    </row>
    <row r="322" spans="1:6" ht="24" x14ac:dyDescent="0.2">
      <c r="A322" s="177" t="s">
        <v>126</v>
      </c>
      <c r="B322" s="177" t="s">
        <v>644</v>
      </c>
      <c r="C322" s="178" t="s">
        <v>659</v>
      </c>
      <c r="D322" s="179" t="s">
        <v>260</v>
      </c>
      <c r="E322" s="180">
        <v>8096</v>
      </c>
      <c r="F322" s="185" t="s">
        <v>649</v>
      </c>
    </row>
    <row r="323" spans="1:6" ht="24" x14ac:dyDescent="0.2">
      <c r="A323" s="177" t="s">
        <v>126</v>
      </c>
      <c r="B323" s="177" t="s">
        <v>644</v>
      </c>
      <c r="C323" s="178" t="s">
        <v>660</v>
      </c>
      <c r="D323" s="179" t="s">
        <v>260</v>
      </c>
      <c r="E323" s="180">
        <v>8000</v>
      </c>
      <c r="F323" s="185" t="s">
        <v>649</v>
      </c>
    </row>
    <row r="324" spans="1:6" x14ac:dyDescent="0.2">
      <c r="A324" s="177" t="s">
        <v>126</v>
      </c>
      <c r="B324" s="177" t="s">
        <v>644</v>
      </c>
      <c r="C324" s="182" t="s">
        <v>661</v>
      </c>
      <c r="D324" s="183" t="s">
        <v>260</v>
      </c>
      <c r="E324" s="184">
        <v>167.27</v>
      </c>
      <c r="F324" s="185" t="s">
        <v>649</v>
      </c>
    </row>
    <row r="325" spans="1:6" ht="30.75" customHeight="1" x14ac:dyDescent="0.2">
      <c r="A325" s="177" t="s">
        <v>126</v>
      </c>
      <c r="B325" s="177" t="s">
        <v>644</v>
      </c>
      <c r="C325" s="178" t="s">
        <v>662</v>
      </c>
      <c r="D325" s="179" t="s">
        <v>260</v>
      </c>
      <c r="E325" s="180">
        <v>402.67669999999998</v>
      </c>
      <c r="F325" s="181" t="s">
        <v>646</v>
      </c>
    </row>
    <row r="326" spans="1:6" x14ac:dyDescent="0.2">
      <c r="A326" s="177" t="s">
        <v>126</v>
      </c>
      <c r="B326" s="177" t="s">
        <v>644</v>
      </c>
      <c r="C326" s="178" t="s">
        <v>663</v>
      </c>
      <c r="D326" s="179" t="s">
        <v>260</v>
      </c>
      <c r="E326" s="180">
        <v>600.9153</v>
      </c>
      <c r="F326" s="181" t="s">
        <v>646</v>
      </c>
    </row>
    <row r="327" spans="1:6" x14ac:dyDescent="0.2">
      <c r="A327" s="177" t="s">
        <v>126</v>
      </c>
      <c r="B327" s="177" t="s">
        <v>644</v>
      </c>
      <c r="C327" s="178" t="s">
        <v>664</v>
      </c>
      <c r="D327" s="179" t="s">
        <v>658</v>
      </c>
      <c r="E327" s="180">
        <v>489.40600000000001</v>
      </c>
      <c r="F327" s="185" t="s">
        <v>649</v>
      </c>
    </row>
    <row r="328" spans="1:6" ht="24.75" customHeight="1" x14ac:dyDescent="0.2">
      <c r="A328" s="177" t="s">
        <v>126</v>
      </c>
      <c r="B328" s="177" t="s">
        <v>644</v>
      </c>
      <c r="C328" s="178" t="s">
        <v>665</v>
      </c>
      <c r="D328" s="179" t="s">
        <v>260</v>
      </c>
      <c r="E328" s="180">
        <v>455.48</v>
      </c>
      <c r="F328" s="181" t="s">
        <v>646</v>
      </c>
    </row>
    <row r="329" spans="1:6" ht="24" x14ac:dyDescent="0.2">
      <c r="A329" s="57" t="s">
        <v>139</v>
      </c>
      <c r="B329" s="57" t="s">
        <v>666</v>
      </c>
      <c r="C329" s="58" t="s">
        <v>667</v>
      </c>
      <c r="D329" s="59" t="s">
        <v>260</v>
      </c>
      <c r="E329" s="60">
        <v>6490</v>
      </c>
      <c r="F329" s="97" t="s">
        <v>668</v>
      </c>
    </row>
    <row r="330" spans="1:6" ht="24" x14ac:dyDescent="0.2">
      <c r="A330" s="57" t="s">
        <v>669</v>
      </c>
      <c r="B330" s="57" t="s">
        <v>670</v>
      </c>
      <c r="C330" s="58" t="s">
        <v>671</v>
      </c>
      <c r="D330" s="59" t="s">
        <v>428</v>
      </c>
      <c r="E330" s="60">
        <v>460.2</v>
      </c>
      <c r="F330" s="97" t="s">
        <v>672</v>
      </c>
    </row>
    <row r="331" spans="1:6" ht="36" x14ac:dyDescent="0.2">
      <c r="A331" s="57" t="s">
        <v>77</v>
      </c>
      <c r="B331" s="57" t="s">
        <v>673</v>
      </c>
      <c r="C331" s="58" t="s">
        <v>674</v>
      </c>
      <c r="D331" s="59" t="s">
        <v>675</v>
      </c>
      <c r="E331" s="60">
        <v>44877.760000000002</v>
      </c>
      <c r="F331" s="97" t="s">
        <v>676</v>
      </c>
    </row>
    <row r="332" spans="1:6" x14ac:dyDescent="0.2">
      <c r="A332" s="61" t="s">
        <v>677</v>
      </c>
      <c r="B332" s="61" t="s">
        <v>678</v>
      </c>
      <c r="C332" s="58" t="s">
        <v>679</v>
      </c>
      <c r="D332" s="59" t="s">
        <v>680</v>
      </c>
      <c r="E332" s="60">
        <v>3000</v>
      </c>
      <c r="F332" s="97" t="s">
        <v>681</v>
      </c>
    </row>
    <row r="333" spans="1:6" ht="24" x14ac:dyDescent="0.2">
      <c r="A333" s="186" t="s">
        <v>682</v>
      </c>
      <c r="B333" s="186" t="s">
        <v>683</v>
      </c>
      <c r="C333" s="187" t="s">
        <v>684</v>
      </c>
      <c r="D333" s="188" t="s">
        <v>260</v>
      </c>
      <c r="E333" s="189">
        <v>23562.5</v>
      </c>
      <c r="F333" s="190" t="s">
        <v>685</v>
      </c>
    </row>
    <row r="334" spans="1:6" ht="24" x14ac:dyDescent="0.2">
      <c r="A334" s="186" t="s">
        <v>682</v>
      </c>
      <c r="B334" s="186" t="s">
        <v>683</v>
      </c>
      <c r="C334" s="187" t="s">
        <v>686</v>
      </c>
      <c r="D334" s="188" t="s">
        <v>260</v>
      </c>
      <c r="E334" s="189">
        <v>102660</v>
      </c>
      <c r="F334" s="190" t="s">
        <v>685</v>
      </c>
    </row>
    <row r="335" spans="1:6" ht="20.25" customHeight="1" x14ac:dyDescent="0.2">
      <c r="A335" s="191" t="s">
        <v>687</v>
      </c>
      <c r="B335" s="191" t="s">
        <v>688</v>
      </c>
      <c r="C335" s="192" t="s">
        <v>689</v>
      </c>
      <c r="D335" s="193" t="s">
        <v>260</v>
      </c>
      <c r="E335" s="194">
        <v>590</v>
      </c>
      <c r="F335" s="195" t="s">
        <v>690</v>
      </c>
    </row>
    <row r="336" spans="1:6" ht="15" customHeight="1" x14ac:dyDescent="0.2">
      <c r="A336" s="191" t="s">
        <v>687</v>
      </c>
      <c r="B336" s="191" t="s">
        <v>688</v>
      </c>
      <c r="C336" s="192" t="s">
        <v>691</v>
      </c>
      <c r="D336" s="193" t="s">
        <v>260</v>
      </c>
      <c r="E336" s="194">
        <v>2124</v>
      </c>
      <c r="F336" s="195" t="s">
        <v>690</v>
      </c>
    </row>
    <row r="337" spans="1:6" ht="14.1" customHeight="1" x14ac:dyDescent="0.2">
      <c r="A337" s="191" t="s">
        <v>687</v>
      </c>
      <c r="B337" s="191" t="s">
        <v>688</v>
      </c>
      <c r="C337" s="192" t="s">
        <v>692</v>
      </c>
      <c r="D337" s="193" t="s">
        <v>693</v>
      </c>
      <c r="E337" s="194">
        <v>2832</v>
      </c>
      <c r="F337" s="195" t="s">
        <v>690</v>
      </c>
    </row>
    <row r="338" spans="1:6" x14ac:dyDescent="0.2">
      <c r="A338" s="191" t="s">
        <v>687</v>
      </c>
      <c r="B338" s="191" t="s">
        <v>688</v>
      </c>
      <c r="C338" s="192" t="s">
        <v>694</v>
      </c>
      <c r="D338" s="193" t="s">
        <v>693</v>
      </c>
      <c r="E338" s="194">
        <v>2548.8000000000002</v>
      </c>
      <c r="F338" s="195" t="s">
        <v>690</v>
      </c>
    </row>
    <row r="339" spans="1:6" ht="15" customHeight="1" x14ac:dyDescent="0.2">
      <c r="A339" s="191" t="s">
        <v>687</v>
      </c>
      <c r="B339" s="191" t="s">
        <v>688</v>
      </c>
      <c r="C339" s="192" t="s">
        <v>695</v>
      </c>
      <c r="D339" s="193" t="s">
        <v>693</v>
      </c>
      <c r="E339" s="194">
        <v>2360</v>
      </c>
      <c r="F339" s="195" t="s">
        <v>690</v>
      </c>
    </row>
    <row r="340" spans="1:6" ht="24" x14ac:dyDescent="0.2">
      <c r="A340" s="191" t="s">
        <v>687</v>
      </c>
      <c r="B340" s="191" t="s">
        <v>688</v>
      </c>
      <c r="C340" s="192" t="s">
        <v>696</v>
      </c>
      <c r="D340" s="193" t="s">
        <v>693</v>
      </c>
      <c r="E340" s="194">
        <v>2360</v>
      </c>
      <c r="F340" s="195" t="s">
        <v>690</v>
      </c>
    </row>
    <row r="341" spans="1:6" x14ac:dyDescent="0.2">
      <c r="A341" s="191" t="s">
        <v>687</v>
      </c>
      <c r="B341" s="191" t="s">
        <v>688</v>
      </c>
      <c r="C341" s="192" t="s">
        <v>697</v>
      </c>
      <c r="D341" s="193" t="s">
        <v>693</v>
      </c>
      <c r="E341" s="194">
        <v>708</v>
      </c>
      <c r="F341" s="195" t="s">
        <v>690</v>
      </c>
    </row>
    <row r="342" spans="1:6" x14ac:dyDescent="0.2">
      <c r="A342" s="191" t="s">
        <v>687</v>
      </c>
      <c r="B342" s="191" t="s">
        <v>688</v>
      </c>
      <c r="C342" s="192" t="s">
        <v>698</v>
      </c>
      <c r="D342" s="193" t="s">
        <v>260</v>
      </c>
      <c r="E342" s="194">
        <v>7670</v>
      </c>
      <c r="F342" s="195" t="s">
        <v>690</v>
      </c>
    </row>
    <row r="343" spans="1:6" ht="24" x14ac:dyDescent="0.2">
      <c r="A343" s="191" t="s">
        <v>687</v>
      </c>
      <c r="B343" s="191" t="s">
        <v>688</v>
      </c>
      <c r="C343" s="192" t="s">
        <v>699</v>
      </c>
      <c r="D343" s="193" t="s">
        <v>693</v>
      </c>
      <c r="E343" s="194">
        <v>2548.8000000000002</v>
      </c>
      <c r="F343" s="195" t="s">
        <v>690</v>
      </c>
    </row>
    <row r="344" spans="1:6" ht="24" x14ac:dyDescent="0.2">
      <c r="A344" s="191" t="s">
        <v>687</v>
      </c>
      <c r="B344" s="191" t="s">
        <v>688</v>
      </c>
      <c r="C344" s="192" t="s">
        <v>700</v>
      </c>
      <c r="D344" s="193" t="s">
        <v>260</v>
      </c>
      <c r="E344" s="194">
        <v>2360</v>
      </c>
      <c r="F344" s="195" t="s">
        <v>690</v>
      </c>
    </row>
    <row r="345" spans="1:6" ht="24" x14ac:dyDescent="0.2">
      <c r="A345" s="191" t="s">
        <v>687</v>
      </c>
      <c r="B345" s="191" t="s">
        <v>688</v>
      </c>
      <c r="C345" s="192" t="s">
        <v>701</v>
      </c>
      <c r="D345" s="193" t="s">
        <v>260</v>
      </c>
      <c r="E345" s="194">
        <v>1770</v>
      </c>
      <c r="F345" s="195" t="s">
        <v>690</v>
      </c>
    </row>
    <row r="346" spans="1:6" x14ac:dyDescent="0.2">
      <c r="A346" s="191" t="s">
        <v>687</v>
      </c>
      <c r="B346" s="191" t="s">
        <v>688</v>
      </c>
      <c r="C346" s="192" t="s">
        <v>702</v>
      </c>
      <c r="D346" s="193" t="s">
        <v>260</v>
      </c>
      <c r="E346" s="194">
        <v>1121</v>
      </c>
      <c r="F346" s="195" t="s">
        <v>690</v>
      </c>
    </row>
    <row r="347" spans="1:6" x14ac:dyDescent="0.2">
      <c r="A347" s="196" t="s">
        <v>703</v>
      </c>
      <c r="B347" s="196" t="s">
        <v>704</v>
      </c>
      <c r="C347" s="197" t="s">
        <v>705</v>
      </c>
      <c r="D347" s="198" t="s">
        <v>260</v>
      </c>
      <c r="E347" s="199">
        <v>1770</v>
      </c>
      <c r="F347" s="200" t="s">
        <v>706</v>
      </c>
    </row>
    <row r="348" spans="1:6" ht="24" x14ac:dyDescent="0.2">
      <c r="A348" s="196" t="s">
        <v>703</v>
      </c>
      <c r="B348" s="196" t="s">
        <v>704</v>
      </c>
      <c r="C348" s="197" t="s">
        <v>707</v>
      </c>
      <c r="D348" s="198" t="s">
        <v>260</v>
      </c>
      <c r="E348" s="199">
        <v>1062</v>
      </c>
      <c r="F348" s="200" t="s">
        <v>706</v>
      </c>
    </row>
    <row r="349" spans="1:6" x14ac:dyDescent="0.2">
      <c r="A349" s="196" t="s">
        <v>703</v>
      </c>
      <c r="B349" s="196" t="s">
        <v>704</v>
      </c>
      <c r="C349" s="197" t="s">
        <v>708</v>
      </c>
      <c r="D349" s="198" t="s">
        <v>260</v>
      </c>
      <c r="E349" s="199">
        <v>420.55200000000002</v>
      </c>
      <c r="F349" s="200" t="s">
        <v>706</v>
      </c>
    </row>
    <row r="350" spans="1:6" x14ac:dyDescent="0.2">
      <c r="A350" s="196" t="s">
        <v>703</v>
      </c>
      <c r="B350" s="196" t="s">
        <v>704</v>
      </c>
      <c r="C350" s="197" t="s">
        <v>709</v>
      </c>
      <c r="D350" s="198" t="s">
        <v>260</v>
      </c>
      <c r="E350" s="199">
        <v>420.73</v>
      </c>
      <c r="F350" s="200" t="s">
        <v>706</v>
      </c>
    </row>
    <row r="351" spans="1:6" ht="24" x14ac:dyDescent="0.2">
      <c r="A351" s="196" t="s">
        <v>703</v>
      </c>
      <c r="B351" s="196" t="s">
        <v>704</v>
      </c>
      <c r="C351" s="197" t="s">
        <v>710</v>
      </c>
      <c r="D351" s="198" t="s">
        <v>260</v>
      </c>
      <c r="E351" s="199">
        <v>1379.48</v>
      </c>
      <c r="F351" s="200" t="s">
        <v>706</v>
      </c>
    </row>
    <row r="352" spans="1:6" ht="24" x14ac:dyDescent="0.2">
      <c r="A352" s="196" t="s">
        <v>703</v>
      </c>
      <c r="B352" s="196" t="s">
        <v>704</v>
      </c>
      <c r="C352" s="197" t="s">
        <v>710</v>
      </c>
      <c r="D352" s="198" t="s">
        <v>260</v>
      </c>
      <c r="E352" s="199">
        <v>486.69200000000001</v>
      </c>
      <c r="F352" s="200" t="s">
        <v>706</v>
      </c>
    </row>
    <row r="353" spans="1:6" ht="24" x14ac:dyDescent="0.2">
      <c r="A353" s="196" t="s">
        <v>703</v>
      </c>
      <c r="B353" s="196" t="s">
        <v>704</v>
      </c>
      <c r="C353" s="197" t="s">
        <v>711</v>
      </c>
      <c r="D353" s="198" t="s">
        <v>260</v>
      </c>
      <c r="E353" s="199">
        <v>420.09199999999998</v>
      </c>
      <c r="F353" s="200" t="s">
        <v>706</v>
      </c>
    </row>
    <row r="354" spans="1:6" ht="24" x14ac:dyDescent="0.2">
      <c r="A354" s="196" t="s">
        <v>703</v>
      </c>
      <c r="B354" s="196" t="s">
        <v>704</v>
      </c>
      <c r="C354" s="197" t="s">
        <v>712</v>
      </c>
      <c r="D354" s="198" t="s">
        <v>260</v>
      </c>
      <c r="E354" s="199">
        <v>422.358</v>
      </c>
      <c r="F354" s="200" t="s">
        <v>706</v>
      </c>
    </row>
    <row r="355" spans="1:6" ht="15" customHeight="1" x14ac:dyDescent="0.2">
      <c r="A355" s="196" t="s">
        <v>703</v>
      </c>
      <c r="B355" s="196" t="s">
        <v>704</v>
      </c>
      <c r="C355" s="197" t="s">
        <v>713</v>
      </c>
      <c r="D355" s="198" t="s">
        <v>260</v>
      </c>
      <c r="E355" s="199">
        <v>422.44</v>
      </c>
      <c r="F355" s="200" t="s">
        <v>706</v>
      </c>
    </row>
    <row r="356" spans="1:6" ht="24" x14ac:dyDescent="0.2">
      <c r="A356" s="196" t="s">
        <v>703</v>
      </c>
      <c r="B356" s="196" t="s">
        <v>704</v>
      </c>
      <c r="C356" s="197" t="s">
        <v>714</v>
      </c>
      <c r="D356" s="198" t="s">
        <v>260</v>
      </c>
      <c r="E356" s="199">
        <v>422.62799999999999</v>
      </c>
      <c r="F356" s="200" t="s">
        <v>706</v>
      </c>
    </row>
    <row r="357" spans="1:6" ht="14.1" customHeight="1" x14ac:dyDescent="0.2">
      <c r="A357" s="196" t="s">
        <v>703</v>
      </c>
      <c r="B357" s="196" t="s">
        <v>704</v>
      </c>
      <c r="C357" s="197" t="s">
        <v>715</v>
      </c>
      <c r="D357" s="198" t="s">
        <v>260</v>
      </c>
      <c r="E357" s="199">
        <v>810.41200000000003</v>
      </c>
      <c r="F357" s="200" t="s">
        <v>706</v>
      </c>
    </row>
    <row r="358" spans="1:6" x14ac:dyDescent="0.2">
      <c r="A358" s="196" t="s">
        <v>703</v>
      </c>
      <c r="B358" s="196" t="s">
        <v>704</v>
      </c>
      <c r="C358" s="197" t="s">
        <v>716</v>
      </c>
      <c r="D358" s="198" t="s">
        <v>260</v>
      </c>
      <c r="E358" s="199">
        <v>1069.47</v>
      </c>
      <c r="F358" s="200" t="s">
        <v>706</v>
      </c>
    </row>
    <row r="359" spans="1:6" ht="18" customHeight="1" x14ac:dyDescent="0.2">
      <c r="A359" s="196" t="s">
        <v>703</v>
      </c>
      <c r="B359" s="196" t="s">
        <v>704</v>
      </c>
      <c r="C359" s="197" t="s">
        <v>717</v>
      </c>
      <c r="D359" s="198" t="s">
        <v>260</v>
      </c>
      <c r="E359" s="199">
        <v>3499.9967000000001</v>
      </c>
      <c r="F359" s="200" t="s">
        <v>706</v>
      </c>
    </row>
    <row r="360" spans="1:6" ht="18.95" customHeight="1" x14ac:dyDescent="0.2">
      <c r="A360" s="196" t="s">
        <v>703</v>
      </c>
      <c r="B360" s="196" t="s">
        <v>704</v>
      </c>
      <c r="C360" s="197" t="s">
        <v>718</v>
      </c>
      <c r="D360" s="198" t="s">
        <v>260</v>
      </c>
      <c r="E360" s="199">
        <v>200.6</v>
      </c>
      <c r="F360" s="200" t="s">
        <v>706</v>
      </c>
    </row>
    <row r="361" spans="1:6" ht="15.95" customHeight="1" x14ac:dyDescent="0.2">
      <c r="A361" s="196" t="s">
        <v>703</v>
      </c>
      <c r="B361" s="196" t="s">
        <v>704</v>
      </c>
      <c r="C361" s="197" t="s">
        <v>719</v>
      </c>
      <c r="D361" s="198" t="s">
        <v>260</v>
      </c>
      <c r="E361" s="199">
        <v>17.405000000000001</v>
      </c>
      <c r="F361" s="200" t="s">
        <v>706</v>
      </c>
    </row>
    <row r="362" spans="1:6" ht="21" customHeight="1" x14ac:dyDescent="0.2">
      <c r="A362" s="196" t="s">
        <v>703</v>
      </c>
      <c r="B362" s="196" t="s">
        <v>704</v>
      </c>
      <c r="C362" s="197" t="s">
        <v>720</v>
      </c>
      <c r="D362" s="198" t="s">
        <v>260</v>
      </c>
      <c r="E362" s="199">
        <v>101.48</v>
      </c>
      <c r="F362" s="200" t="s">
        <v>706</v>
      </c>
    </row>
    <row r="363" spans="1:6" x14ac:dyDescent="0.2">
      <c r="A363" s="196" t="s">
        <v>703</v>
      </c>
      <c r="B363" s="196" t="s">
        <v>704</v>
      </c>
      <c r="C363" s="197" t="s">
        <v>721</v>
      </c>
      <c r="D363" s="198" t="s">
        <v>260</v>
      </c>
      <c r="E363" s="199">
        <v>15.281000000000001</v>
      </c>
      <c r="F363" s="200" t="s">
        <v>706</v>
      </c>
    </row>
    <row r="364" spans="1:6" x14ac:dyDescent="0.2">
      <c r="A364" s="196" t="s">
        <v>703</v>
      </c>
      <c r="B364" s="196" t="s">
        <v>704</v>
      </c>
      <c r="C364" s="197" t="s">
        <v>722</v>
      </c>
      <c r="D364" s="198" t="s">
        <v>260</v>
      </c>
      <c r="E364" s="199">
        <v>34.81</v>
      </c>
      <c r="F364" s="200" t="s">
        <v>706</v>
      </c>
    </row>
    <row r="365" spans="1:6" x14ac:dyDescent="0.2">
      <c r="A365" s="196" t="s">
        <v>703</v>
      </c>
      <c r="B365" s="196" t="s">
        <v>704</v>
      </c>
      <c r="C365" s="197" t="s">
        <v>723</v>
      </c>
      <c r="D365" s="198" t="s">
        <v>260</v>
      </c>
      <c r="E365" s="199">
        <v>77.88</v>
      </c>
      <c r="F365" s="200" t="s">
        <v>706</v>
      </c>
    </row>
    <row r="366" spans="1:6" x14ac:dyDescent="0.2">
      <c r="A366" s="196" t="s">
        <v>703</v>
      </c>
      <c r="B366" s="196" t="s">
        <v>704</v>
      </c>
      <c r="C366" s="197" t="s">
        <v>724</v>
      </c>
      <c r="D366" s="198" t="s">
        <v>287</v>
      </c>
      <c r="E366" s="199">
        <v>403.79669999999999</v>
      </c>
      <c r="F366" s="200" t="s">
        <v>706</v>
      </c>
    </row>
    <row r="367" spans="1:6" x14ac:dyDescent="0.2">
      <c r="A367" s="196" t="s">
        <v>703</v>
      </c>
      <c r="B367" s="196" t="s">
        <v>704</v>
      </c>
      <c r="C367" s="197" t="s">
        <v>725</v>
      </c>
      <c r="D367" s="198" t="s">
        <v>287</v>
      </c>
      <c r="E367" s="199">
        <v>36</v>
      </c>
      <c r="F367" s="200" t="s">
        <v>706</v>
      </c>
    </row>
    <row r="368" spans="1:6" x14ac:dyDescent="0.2">
      <c r="A368" s="196" t="s">
        <v>703</v>
      </c>
      <c r="B368" s="196" t="s">
        <v>704</v>
      </c>
      <c r="C368" s="197" t="s">
        <v>726</v>
      </c>
      <c r="D368" s="198" t="s">
        <v>287</v>
      </c>
      <c r="E368" s="199">
        <v>154.875</v>
      </c>
      <c r="F368" s="200" t="s">
        <v>706</v>
      </c>
    </row>
    <row r="369" spans="1:6" x14ac:dyDescent="0.2">
      <c r="A369" s="196" t="s">
        <v>703</v>
      </c>
      <c r="B369" s="196" t="s">
        <v>704</v>
      </c>
      <c r="C369" s="196" t="s">
        <v>727</v>
      </c>
      <c r="D369" s="198" t="s">
        <v>260</v>
      </c>
      <c r="E369" s="201">
        <v>121.54</v>
      </c>
      <c r="F369" s="202" t="s">
        <v>706</v>
      </c>
    </row>
    <row r="370" spans="1:6" ht="18" customHeight="1" x14ac:dyDescent="0.2">
      <c r="A370" s="196" t="s">
        <v>703</v>
      </c>
      <c r="B370" s="196" t="s">
        <v>704</v>
      </c>
      <c r="C370" s="197" t="s">
        <v>728</v>
      </c>
      <c r="D370" s="198" t="s">
        <v>260</v>
      </c>
      <c r="E370" s="199">
        <v>510.04250000000002</v>
      </c>
      <c r="F370" s="200" t="s">
        <v>706</v>
      </c>
    </row>
    <row r="371" spans="1:6" ht="24" x14ac:dyDescent="0.2">
      <c r="A371" s="196" t="s">
        <v>703</v>
      </c>
      <c r="B371" s="196" t="s">
        <v>704</v>
      </c>
      <c r="C371" s="197" t="s">
        <v>729</v>
      </c>
      <c r="D371" s="198" t="s">
        <v>260</v>
      </c>
      <c r="E371" s="199">
        <v>510.04250000000002</v>
      </c>
      <c r="F371" s="200" t="s">
        <v>706</v>
      </c>
    </row>
    <row r="372" spans="1:6" ht="24" x14ac:dyDescent="0.2">
      <c r="A372" s="196" t="s">
        <v>703</v>
      </c>
      <c r="B372" s="196" t="s">
        <v>704</v>
      </c>
      <c r="C372" s="197" t="s">
        <v>730</v>
      </c>
      <c r="D372" s="198" t="s">
        <v>260</v>
      </c>
      <c r="E372" s="199">
        <v>445.214</v>
      </c>
      <c r="F372" s="200" t="s">
        <v>706</v>
      </c>
    </row>
    <row r="373" spans="1:6" ht="24" x14ac:dyDescent="0.2">
      <c r="A373" s="196" t="s">
        <v>703</v>
      </c>
      <c r="B373" s="196" t="s">
        <v>704</v>
      </c>
      <c r="C373" s="197" t="s">
        <v>731</v>
      </c>
      <c r="D373" s="198" t="s">
        <v>260</v>
      </c>
      <c r="E373" s="199">
        <v>445.21409999999997</v>
      </c>
      <c r="F373" s="200" t="s">
        <v>706</v>
      </c>
    </row>
    <row r="374" spans="1:6" ht="21.75" customHeight="1" x14ac:dyDescent="0.2">
      <c r="A374" s="196" t="s">
        <v>703</v>
      </c>
      <c r="B374" s="196" t="s">
        <v>704</v>
      </c>
      <c r="C374" s="197" t="s">
        <v>731</v>
      </c>
      <c r="D374" s="198" t="s">
        <v>260</v>
      </c>
      <c r="E374" s="199">
        <v>437.91</v>
      </c>
      <c r="F374" s="200" t="s">
        <v>706</v>
      </c>
    </row>
    <row r="375" spans="1:6" ht="24" x14ac:dyDescent="0.2">
      <c r="A375" s="196" t="s">
        <v>703</v>
      </c>
      <c r="B375" s="196" t="s">
        <v>704</v>
      </c>
      <c r="C375" s="197" t="s">
        <v>732</v>
      </c>
      <c r="D375" s="198" t="s">
        <v>260</v>
      </c>
      <c r="E375" s="199">
        <v>440.16329999999999</v>
      </c>
      <c r="F375" s="200" t="s">
        <v>706</v>
      </c>
    </row>
    <row r="376" spans="1:6" ht="24" x14ac:dyDescent="0.2">
      <c r="A376" s="196" t="s">
        <v>703</v>
      </c>
      <c r="B376" s="196" t="s">
        <v>704</v>
      </c>
      <c r="C376" s="197" t="s">
        <v>733</v>
      </c>
      <c r="D376" s="198" t="s">
        <v>260</v>
      </c>
      <c r="E376" s="199">
        <v>439.49</v>
      </c>
      <c r="F376" s="200" t="s">
        <v>706</v>
      </c>
    </row>
    <row r="377" spans="1:6" ht="24" x14ac:dyDescent="0.2">
      <c r="A377" s="196" t="s">
        <v>703</v>
      </c>
      <c r="B377" s="196" t="s">
        <v>704</v>
      </c>
      <c r="C377" s="197" t="s">
        <v>734</v>
      </c>
      <c r="D377" s="198" t="s">
        <v>260</v>
      </c>
      <c r="E377" s="199">
        <v>442.005</v>
      </c>
      <c r="F377" s="200" t="s">
        <v>706</v>
      </c>
    </row>
    <row r="378" spans="1:6" ht="24" x14ac:dyDescent="0.2">
      <c r="A378" s="196" t="s">
        <v>703</v>
      </c>
      <c r="B378" s="196" t="s">
        <v>704</v>
      </c>
      <c r="C378" s="197" t="s">
        <v>735</v>
      </c>
      <c r="D378" s="198" t="s">
        <v>260</v>
      </c>
      <c r="E378" s="199">
        <v>439.49</v>
      </c>
      <c r="F378" s="200" t="s">
        <v>706</v>
      </c>
    </row>
    <row r="379" spans="1:6" ht="24" x14ac:dyDescent="0.2">
      <c r="A379" s="196" t="s">
        <v>703</v>
      </c>
      <c r="B379" s="196" t="s">
        <v>704</v>
      </c>
      <c r="C379" s="197" t="s">
        <v>736</v>
      </c>
      <c r="D379" s="198" t="s">
        <v>260</v>
      </c>
      <c r="E379" s="199">
        <v>835.00300000000004</v>
      </c>
      <c r="F379" s="200" t="s">
        <v>706</v>
      </c>
    </row>
    <row r="380" spans="1:6" ht="24" x14ac:dyDescent="0.2">
      <c r="A380" s="196" t="s">
        <v>703</v>
      </c>
      <c r="B380" s="196" t="s">
        <v>704</v>
      </c>
      <c r="C380" s="197" t="s">
        <v>737</v>
      </c>
      <c r="D380" s="198" t="s">
        <v>260</v>
      </c>
      <c r="E380" s="199">
        <v>1110</v>
      </c>
      <c r="F380" s="200" t="s">
        <v>706</v>
      </c>
    </row>
    <row r="381" spans="1:6" ht="24" x14ac:dyDescent="0.2">
      <c r="A381" s="196" t="s">
        <v>703</v>
      </c>
      <c r="B381" s="196" t="s">
        <v>704</v>
      </c>
      <c r="C381" s="197" t="s">
        <v>738</v>
      </c>
      <c r="D381" s="198" t="s">
        <v>260</v>
      </c>
      <c r="E381" s="199">
        <v>932.61249999999995</v>
      </c>
      <c r="F381" s="200" t="s">
        <v>706</v>
      </c>
    </row>
    <row r="382" spans="1:6" ht="24" x14ac:dyDescent="0.2">
      <c r="A382" s="196" t="s">
        <v>703</v>
      </c>
      <c r="B382" s="196" t="s">
        <v>704</v>
      </c>
      <c r="C382" s="197" t="s">
        <v>739</v>
      </c>
      <c r="D382" s="198" t="s">
        <v>260</v>
      </c>
      <c r="E382" s="199">
        <v>932.39</v>
      </c>
      <c r="F382" s="200" t="s">
        <v>706</v>
      </c>
    </row>
    <row r="383" spans="1:6" ht="24" x14ac:dyDescent="0.2">
      <c r="A383" s="196" t="s">
        <v>703</v>
      </c>
      <c r="B383" s="196" t="s">
        <v>704</v>
      </c>
      <c r="C383" s="197" t="s">
        <v>740</v>
      </c>
      <c r="D383" s="198" t="s">
        <v>260</v>
      </c>
      <c r="E383" s="199">
        <v>932.39</v>
      </c>
      <c r="F383" s="200" t="s">
        <v>706</v>
      </c>
    </row>
    <row r="384" spans="1:6" ht="24" x14ac:dyDescent="0.2">
      <c r="A384" s="196" t="s">
        <v>703</v>
      </c>
      <c r="B384" s="196" t="s">
        <v>704</v>
      </c>
      <c r="C384" s="197" t="s">
        <v>741</v>
      </c>
      <c r="D384" s="198" t="s">
        <v>260</v>
      </c>
      <c r="E384" s="199">
        <v>1015</v>
      </c>
      <c r="F384" s="200" t="s">
        <v>706</v>
      </c>
    </row>
    <row r="385" spans="1:6" ht="24" x14ac:dyDescent="0.2">
      <c r="A385" s="196" t="s">
        <v>703</v>
      </c>
      <c r="B385" s="196" t="s">
        <v>704</v>
      </c>
      <c r="C385" s="197" t="s">
        <v>742</v>
      </c>
      <c r="D385" s="198" t="s">
        <v>260</v>
      </c>
      <c r="E385" s="199">
        <v>927.75</v>
      </c>
      <c r="F385" s="200" t="s">
        <v>706</v>
      </c>
    </row>
    <row r="386" spans="1:6" ht="24" x14ac:dyDescent="0.2">
      <c r="A386" s="196" t="s">
        <v>703</v>
      </c>
      <c r="B386" s="196" t="s">
        <v>704</v>
      </c>
      <c r="C386" s="197" t="s">
        <v>743</v>
      </c>
      <c r="D386" s="198" t="s">
        <v>260</v>
      </c>
      <c r="E386" s="199">
        <v>922.77329999999995</v>
      </c>
      <c r="F386" s="200" t="s">
        <v>706</v>
      </c>
    </row>
    <row r="387" spans="1:6" ht="24" x14ac:dyDescent="0.2">
      <c r="A387" s="196" t="s">
        <v>703</v>
      </c>
      <c r="B387" s="196" t="s">
        <v>704</v>
      </c>
      <c r="C387" s="197" t="s">
        <v>744</v>
      </c>
      <c r="D387" s="198" t="s">
        <v>260</v>
      </c>
      <c r="E387" s="199">
        <v>929.53330000000005</v>
      </c>
      <c r="F387" s="200" t="s">
        <v>706</v>
      </c>
    </row>
    <row r="388" spans="1:6" ht="24" x14ac:dyDescent="0.2">
      <c r="A388" s="196" t="s">
        <v>703</v>
      </c>
      <c r="B388" s="196" t="s">
        <v>704</v>
      </c>
      <c r="C388" s="197" t="s">
        <v>745</v>
      </c>
      <c r="D388" s="198" t="s">
        <v>260</v>
      </c>
      <c r="E388" s="199">
        <v>885</v>
      </c>
      <c r="F388" s="200" t="s">
        <v>706</v>
      </c>
    </row>
    <row r="389" spans="1:6" ht="24" x14ac:dyDescent="0.2">
      <c r="A389" s="196" t="s">
        <v>703</v>
      </c>
      <c r="B389" s="196" t="s">
        <v>704</v>
      </c>
      <c r="C389" s="197" t="s">
        <v>746</v>
      </c>
      <c r="D389" s="198" t="s">
        <v>260</v>
      </c>
      <c r="E389" s="199">
        <v>1017.5025000000001</v>
      </c>
      <c r="F389" s="200" t="s">
        <v>706</v>
      </c>
    </row>
    <row r="390" spans="1:6" ht="24" x14ac:dyDescent="0.2">
      <c r="A390" s="196" t="s">
        <v>703</v>
      </c>
      <c r="B390" s="196" t="s">
        <v>704</v>
      </c>
      <c r="C390" s="197" t="s">
        <v>747</v>
      </c>
      <c r="D390" s="198" t="s">
        <v>260</v>
      </c>
      <c r="E390" s="199">
        <v>2700.0052000000001</v>
      </c>
      <c r="F390" s="200" t="s">
        <v>706</v>
      </c>
    </row>
    <row r="391" spans="1:6" ht="24" x14ac:dyDescent="0.2">
      <c r="A391" s="196" t="s">
        <v>703</v>
      </c>
      <c r="B391" s="196" t="s">
        <v>704</v>
      </c>
      <c r="C391" s="197" t="s">
        <v>748</v>
      </c>
      <c r="D391" s="198" t="s">
        <v>260</v>
      </c>
      <c r="E391" s="199">
        <v>2799.9985000000001</v>
      </c>
      <c r="F391" s="200" t="s">
        <v>706</v>
      </c>
    </row>
    <row r="392" spans="1:6" ht="24" x14ac:dyDescent="0.2">
      <c r="A392" s="196" t="s">
        <v>703</v>
      </c>
      <c r="B392" s="196" t="s">
        <v>704</v>
      </c>
      <c r="C392" s="197" t="s">
        <v>749</v>
      </c>
      <c r="D392" s="198" t="s">
        <v>260</v>
      </c>
      <c r="E392" s="199">
        <v>2149.9960000000001</v>
      </c>
      <c r="F392" s="200" t="s">
        <v>706</v>
      </c>
    </row>
    <row r="393" spans="1:6" ht="24" x14ac:dyDescent="0.2">
      <c r="A393" s="196" t="s">
        <v>703</v>
      </c>
      <c r="B393" s="196" t="s">
        <v>704</v>
      </c>
      <c r="C393" s="197" t="s">
        <v>750</v>
      </c>
      <c r="D393" s="198" t="s">
        <v>260</v>
      </c>
      <c r="E393" s="199">
        <v>3650</v>
      </c>
      <c r="F393" s="200" t="s">
        <v>706</v>
      </c>
    </row>
    <row r="394" spans="1:6" ht="14.1" customHeight="1" x14ac:dyDescent="0.2">
      <c r="A394" s="196" t="s">
        <v>703</v>
      </c>
      <c r="B394" s="196" t="s">
        <v>704</v>
      </c>
      <c r="C394" s="197" t="s">
        <v>751</v>
      </c>
      <c r="D394" s="198" t="s">
        <v>260</v>
      </c>
      <c r="E394" s="199">
        <v>30.68</v>
      </c>
      <c r="F394" s="200" t="s">
        <v>706</v>
      </c>
    </row>
    <row r="395" spans="1:6" ht="24" x14ac:dyDescent="0.2">
      <c r="A395" s="196" t="s">
        <v>703</v>
      </c>
      <c r="B395" s="196" t="s">
        <v>704</v>
      </c>
      <c r="C395" s="197" t="s">
        <v>752</v>
      </c>
      <c r="D395" s="198" t="s">
        <v>260</v>
      </c>
      <c r="E395" s="199">
        <v>5039.8509999999997</v>
      </c>
      <c r="F395" s="200" t="s">
        <v>706</v>
      </c>
    </row>
    <row r="396" spans="1:6" ht="24" x14ac:dyDescent="0.2">
      <c r="A396" s="196" t="s">
        <v>703</v>
      </c>
      <c r="B396" s="196" t="s">
        <v>704</v>
      </c>
      <c r="C396" s="197" t="s">
        <v>753</v>
      </c>
      <c r="D396" s="198" t="s">
        <v>260</v>
      </c>
      <c r="E396" s="199">
        <v>2700.0050000000001</v>
      </c>
      <c r="F396" s="200" t="s">
        <v>706</v>
      </c>
    </row>
    <row r="397" spans="1:6" x14ac:dyDescent="0.2">
      <c r="A397" s="196" t="s">
        <v>703</v>
      </c>
      <c r="B397" s="196" t="s">
        <v>704</v>
      </c>
      <c r="C397" s="197" t="s">
        <v>754</v>
      </c>
      <c r="D397" s="198" t="s">
        <v>260</v>
      </c>
      <c r="E397" s="199">
        <v>9.9946000000000002</v>
      </c>
      <c r="F397" s="200" t="s">
        <v>706</v>
      </c>
    </row>
    <row r="398" spans="1:6" ht="24.75" customHeight="1" x14ac:dyDescent="0.2">
      <c r="A398" s="196" t="s">
        <v>703</v>
      </c>
      <c r="B398" s="196" t="s">
        <v>704</v>
      </c>
      <c r="C398" s="197" t="s">
        <v>755</v>
      </c>
      <c r="D398" s="198" t="s">
        <v>260</v>
      </c>
      <c r="E398" s="199">
        <v>35.4</v>
      </c>
      <c r="F398" s="200" t="s">
        <v>706</v>
      </c>
    </row>
    <row r="399" spans="1:6" ht="24" x14ac:dyDescent="0.2">
      <c r="A399" s="196" t="s">
        <v>703</v>
      </c>
      <c r="B399" s="196" t="s">
        <v>704</v>
      </c>
      <c r="C399" s="197" t="s">
        <v>756</v>
      </c>
      <c r="D399" s="198" t="s">
        <v>260</v>
      </c>
      <c r="E399" s="199">
        <v>1184.72</v>
      </c>
      <c r="F399" s="200" t="s">
        <v>706</v>
      </c>
    </row>
    <row r="400" spans="1:6" ht="24" x14ac:dyDescent="0.2">
      <c r="A400" s="196" t="s">
        <v>703</v>
      </c>
      <c r="B400" s="196" t="s">
        <v>704</v>
      </c>
      <c r="C400" s="197" t="s">
        <v>757</v>
      </c>
      <c r="D400" s="198" t="s">
        <v>260</v>
      </c>
      <c r="E400" s="199">
        <v>2265.6</v>
      </c>
      <c r="F400" s="200" t="s">
        <v>706</v>
      </c>
    </row>
    <row r="401" spans="1:6" x14ac:dyDescent="0.2">
      <c r="A401" s="196" t="s">
        <v>703</v>
      </c>
      <c r="B401" s="196" t="s">
        <v>704</v>
      </c>
      <c r="C401" s="197" t="s">
        <v>758</v>
      </c>
      <c r="D401" s="198" t="s">
        <v>260</v>
      </c>
      <c r="E401" s="199">
        <v>13.3222</v>
      </c>
      <c r="F401" s="200" t="s">
        <v>706</v>
      </c>
    </row>
    <row r="402" spans="1:6" x14ac:dyDescent="0.2">
      <c r="A402" s="196" t="s">
        <v>703</v>
      </c>
      <c r="B402" s="196" t="s">
        <v>704</v>
      </c>
      <c r="C402" s="197" t="s">
        <v>759</v>
      </c>
      <c r="D402" s="198" t="s">
        <v>260</v>
      </c>
      <c r="E402" s="199">
        <v>107.675</v>
      </c>
      <c r="F402" s="200" t="s">
        <v>706</v>
      </c>
    </row>
    <row r="403" spans="1:6" ht="21.75" customHeight="1" x14ac:dyDescent="0.2">
      <c r="A403" s="196" t="s">
        <v>703</v>
      </c>
      <c r="B403" s="196" t="s">
        <v>704</v>
      </c>
      <c r="C403" s="197" t="s">
        <v>760</v>
      </c>
      <c r="D403" s="198" t="s">
        <v>260</v>
      </c>
      <c r="E403" s="199">
        <v>21.771000000000001</v>
      </c>
      <c r="F403" s="200" t="s">
        <v>706</v>
      </c>
    </row>
    <row r="404" spans="1:6" x14ac:dyDescent="0.2">
      <c r="A404" s="196" t="s">
        <v>703</v>
      </c>
      <c r="B404" s="196" t="s">
        <v>704</v>
      </c>
      <c r="C404" s="197" t="s">
        <v>761</v>
      </c>
      <c r="D404" s="198" t="s">
        <v>260</v>
      </c>
      <c r="E404" s="199">
        <v>7.8470000000000004</v>
      </c>
      <c r="F404" s="200" t="s">
        <v>706</v>
      </c>
    </row>
    <row r="405" spans="1:6" ht="24" x14ac:dyDescent="0.2">
      <c r="A405" s="196" t="s">
        <v>703</v>
      </c>
      <c r="B405" s="196" t="s">
        <v>704</v>
      </c>
      <c r="C405" s="197" t="s">
        <v>762</v>
      </c>
      <c r="D405" s="198" t="s">
        <v>260</v>
      </c>
      <c r="E405" s="199">
        <v>885.4</v>
      </c>
      <c r="F405" s="200" t="s">
        <v>706</v>
      </c>
    </row>
    <row r="406" spans="1:6" ht="24" x14ac:dyDescent="0.2">
      <c r="A406" s="196" t="s">
        <v>703</v>
      </c>
      <c r="B406" s="196" t="s">
        <v>704</v>
      </c>
      <c r="C406" s="197" t="s">
        <v>763</v>
      </c>
      <c r="D406" s="198" t="s">
        <v>260</v>
      </c>
      <c r="E406" s="199">
        <v>880.95249999999999</v>
      </c>
      <c r="F406" s="200" t="s">
        <v>706</v>
      </c>
    </row>
    <row r="407" spans="1:6" ht="24" x14ac:dyDescent="0.2">
      <c r="A407" s="196" t="s">
        <v>703</v>
      </c>
      <c r="B407" s="196" t="s">
        <v>704</v>
      </c>
      <c r="C407" s="197" t="s">
        <v>764</v>
      </c>
      <c r="D407" s="198" t="s">
        <v>260</v>
      </c>
      <c r="E407" s="199">
        <v>889.42600000000004</v>
      </c>
      <c r="F407" s="200" t="s">
        <v>706</v>
      </c>
    </row>
    <row r="408" spans="1:6" x14ac:dyDescent="0.2">
      <c r="A408" s="196" t="s">
        <v>703</v>
      </c>
      <c r="B408" s="196" t="s">
        <v>704</v>
      </c>
      <c r="C408" s="197" t="s">
        <v>765</v>
      </c>
      <c r="D408" s="198" t="s">
        <v>260</v>
      </c>
      <c r="E408" s="199">
        <v>20.001000000000001</v>
      </c>
      <c r="F408" s="200" t="s">
        <v>706</v>
      </c>
    </row>
    <row r="409" spans="1:6" ht="15.95" customHeight="1" x14ac:dyDescent="0.2">
      <c r="A409" s="196" t="s">
        <v>703</v>
      </c>
      <c r="B409" s="196" t="s">
        <v>704</v>
      </c>
      <c r="C409" s="200" t="s">
        <v>766</v>
      </c>
      <c r="D409" s="198" t="s">
        <v>260</v>
      </c>
      <c r="E409" s="203">
        <v>5750.01</v>
      </c>
      <c r="F409" s="200" t="s">
        <v>706</v>
      </c>
    </row>
    <row r="410" spans="1:6" ht="24" x14ac:dyDescent="0.2">
      <c r="A410" s="196" t="s">
        <v>703</v>
      </c>
      <c r="B410" s="196" t="s">
        <v>704</v>
      </c>
      <c r="C410" s="197" t="s">
        <v>767</v>
      </c>
      <c r="D410" s="198" t="s">
        <v>260</v>
      </c>
      <c r="E410" s="199">
        <v>4500.0006000000003</v>
      </c>
      <c r="F410" s="200" t="s">
        <v>706</v>
      </c>
    </row>
    <row r="411" spans="1:6" x14ac:dyDescent="0.2">
      <c r="A411" s="196" t="s">
        <v>703</v>
      </c>
      <c r="B411" s="196" t="s">
        <v>704</v>
      </c>
      <c r="C411" s="197" t="s">
        <v>768</v>
      </c>
      <c r="D411" s="198" t="s">
        <v>658</v>
      </c>
      <c r="E411" s="199">
        <v>206.5</v>
      </c>
      <c r="F411" s="200" t="s">
        <v>706</v>
      </c>
    </row>
    <row r="412" spans="1:6" x14ac:dyDescent="0.2">
      <c r="A412" s="196" t="s">
        <v>703</v>
      </c>
      <c r="B412" s="196" t="s">
        <v>704</v>
      </c>
      <c r="C412" s="197" t="s">
        <v>769</v>
      </c>
      <c r="D412" s="198" t="s">
        <v>260</v>
      </c>
      <c r="E412" s="199">
        <v>144.9984</v>
      </c>
      <c r="F412" s="200" t="s">
        <v>706</v>
      </c>
    </row>
    <row r="413" spans="1:6" x14ac:dyDescent="0.2">
      <c r="A413" s="196" t="s">
        <v>703</v>
      </c>
      <c r="B413" s="196" t="s">
        <v>704</v>
      </c>
      <c r="C413" s="197" t="s">
        <v>770</v>
      </c>
      <c r="D413" s="198" t="s">
        <v>260</v>
      </c>
      <c r="E413" s="199">
        <v>1407.74</v>
      </c>
      <c r="F413" s="200" t="s">
        <v>706</v>
      </c>
    </row>
    <row r="414" spans="1:6" x14ac:dyDescent="0.2">
      <c r="A414" s="196" t="s">
        <v>703</v>
      </c>
      <c r="B414" s="196" t="s">
        <v>704</v>
      </c>
      <c r="C414" s="197" t="s">
        <v>771</v>
      </c>
      <c r="D414" s="198" t="s">
        <v>287</v>
      </c>
      <c r="E414" s="199">
        <v>71.98</v>
      </c>
      <c r="F414" s="200" t="s">
        <v>706</v>
      </c>
    </row>
    <row r="415" spans="1:6" x14ac:dyDescent="0.2">
      <c r="A415" s="196" t="s">
        <v>703</v>
      </c>
      <c r="B415" s="196" t="s">
        <v>704</v>
      </c>
      <c r="C415" s="197" t="s">
        <v>772</v>
      </c>
      <c r="D415" s="198" t="s">
        <v>260</v>
      </c>
      <c r="E415" s="199">
        <v>55</v>
      </c>
      <c r="F415" s="200" t="s">
        <v>706</v>
      </c>
    </row>
    <row r="416" spans="1:6" x14ac:dyDescent="0.2">
      <c r="A416" s="196" t="s">
        <v>703</v>
      </c>
      <c r="B416" s="196" t="s">
        <v>704</v>
      </c>
      <c r="C416" s="197" t="s">
        <v>773</v>
      </c>
      <c r="D416" s="198" t="s">
        <v>260</v>
      </c>
      <c r="E416" s="199">
        <v>55</v>
      </c>
      <c r="F416" s="200" t="s">
        <v>706</v>
      </c>
    </row>
    <row r="417" spans="1:6" x14ac:dyDescent="0.2">
      <c r="A417" s="196" t="s">
        <v>703</v>
      </c>
      <c r="B417" s="196" t="s">
        <v>704</v>
      </c>
      <c r="C417" s="197" t="s">
        <v>774</v>
      </c>
      <c r="D417" s="198" t="s">
        <v>658</v>
      </c>
      <c r="E417" s="199">
        <v>72.5</v>
      </c>
      <c r="F417" s="200" t="s">
        <v>706</v>
      </c>
    </row>
    <row r="418" spans="1:6" x14ac:dyDescent="0.2">
      <c r="A418" s="196" t="s">
        <v>703</v>
      </c>
      <c r="B418" s="196" t="s">
        <v>704</v>
      </c>
      <c r="C418" s="197" t="s">
        <v>775</v>
      </c>
      <c r="D418" s="198" t="s">
        <v>260</v>
      </c>
      <c r="E418" s="199">
        <v>50</v>
      </c>
      <c r="F418" s="200" t="s">
        <v>706</v>
      </c>
    </row>
    <row r="419" spans="1:6" x14ac:dyDescent="0.2">
      <c r="A419" s="196" t="s">
        <v>703</v>
      </c>
      <c r="B419" s="196" t="s">
        <v>704</v>
      </c>
      <c r="C419" s="197" t="s">
        <v>776</v>
      </c>
      <c r="D419" s="198" t="s">
        <v>260</v>
      </c>
      <c r="E419" s="199">
        <v>1121</v>
      </c>
      <c r="F419" s="200" t="s">
        <v>706</v>
      </c>
    </row>
    <row r="420" spans="1:6" x14ac:dyDescent="0.2">
      <c r="A420" s="196" t="s">
        <v>703</v>
      </c>
      <c r="B420" s="196" t="s">
        <v>704</v>
      </c>
      <c r="C420" s="197" t="s">
        <v>777</v>
      </c>
      <c r="D420" s="198" t="s">
        <v>260</v>
      </c>
      <c r="E420" s="199">
        <v>254.99799999999999</v>
      </c>
      <c r="F420" s="200" t="s">
        <v>706</v>
      </c>
    </row>
    <row r="421" spans="1:6" x14ac:dyDescent="0.2">
      <c r="A421" s="196" t="s">
        <v>703</v>
      </c>
      <c r="B421" s="196" t="s">
        <v>704</v>
      </c>
      <c r="C421" s="197" t="s">
        <v>777</v>
      </c>
      <c r="D421" s="198" t="s">
        <v>260</v>
      </c>
      <c r="E421" s="199">
        <v>365.8</v>
      </c>
      <c r="F421" s="200" t="s">
        <v>706</v>
      </c>
    </row>
    <row r="422" spans="1:6" x14ac:dyDescent="0.2">
      <c r="A422" s="196" t="s">
        <v>703</v>
      </c>
      <c r="B422" s="196" t="s">
        <v>704</v>
      </c>
      <c r="C422" s="200" t="s">
        <v>778</v>
      </c>
      <c r="D422" s="198" t="s">
        <v>260</v>
      </c>
      <c r="E422" s="203">
        <v>498.99799999999999</v>
      </c>
      <c r="F422" s="200" t="s">
        <v>706</v>
      </c>
    </row>
    <row r="423" spans="1:6" ht="24" x14ac:dyDescent="0.2">
      <c r="A423" s="196" t="s">
        <v>703</v>
      </c>
      <c r="B423" s="196" t="s">
        <v>704</v>
      </c>
      <c r="C423" s="197" t="s">
        <v>779</v>
      </c>
      <c r="D423" s="198" t="s">
        <v>260</v>
      </c>
      <c r="E423" s="199">
        <v>10.9976</v>
      </c>
      <c r="F423" s="200" t="s">
        <v>706</v>
      </c>
    </row>
    <row r="424" spans="1:6" ht="24" x14ac:dyDescent="0.2">
      <c r="A424" s="196" t="s">
        <v>703</v>
      </c>
      <c r="B424" s="196" t="s">
        <v>704</v>
      </c>
      <c r="C424" s="197" t="s">
        <v>780</v>
      </c>
      <c r="D424" s="198" t="s">
        <v>260</v>
      </c>
      <c r="E424" s="199">
        <v>53.1</v>
      </c>
      <c r="F424" s="200" t="s">
        <v>706</v>
      </c>
    </row>
    <row r="425" spans="1:6" ht="24" x14ac:dyDescent="0.2">
      <c r="A425" s="196" t="s">
        <v>703</v>
      </c>
      <c r="B425" s="196" t="s">
        <v>704</v>
      </c>
      <c r="C425" s="197" t="s">
        <v>781</v>
      </c>
      <c r="D425" s="198" t="s">
        <v>260</v>
      </c>
      <c r="E425" s="199">
        <v>916.505</v>
      </c>
      <c r="F425" s="200" t="s">
        <v>706</v>
      </c>
    </row>
    <row r="426" spans="1:6" ht="24" x14ac:dyDescent="0.2">
      <c r="A426" s="196" t="s">
        <v>703</v>
      </c>
      <c r="B426" s="196" t="s">
        <v>704</v>
      </c>
      <c r="C426" s="197" t="s">
        <v>782</v>
      </c>
      <c r="D426" s="198" t="s">
        <v>260</v>
      </c>
      <c r="E426" s="199">
        <v>5015</v>
      </c>
      <c r="F426" s="200" t="s">
        <v>706</v>
      </c>
    </row>
    <row r="427" spans="1:6" ht="24" x14ac:dyDescent="0.2">
      <c r="A427" s="196" t="s">
        <v>703</v>
      </c>
      <c r="B427" s="196" t="s">
        <v>704</v>
      </c>
      <c r="C427" s="197" t="s">
        <v>783</v>
      </c>
      <c r="D427" s="198" t="s">
        <v>260</v>
      </c>
      <c r="E427" s="199">
        <v>10584.6</v>
      </c>
      <c r="F427" s="200" t="s">
        <v>706</v>
      </c>
    </row>
    <row r="428" spans="1:6" x14ac:dyDescent="0.2">
      <c r="A428" s="196" t="s">
        <v>703</v>
      </c>
      <c r="B428" s="196" t="s">
        <v>704</v>
      </c>
      <c r="C428" s="197" t="s">
        <v>784</v>
      </c>
      <c r="D428" s="198" t="s">
        <v>260</v>
      </c>
      <c r="E428" s="199">
        <v>8.85</v>
      </c>
      <c r="F428" s="200" t="s">
        <v>706</v>
      </c>
    </row>
    <row r="429" spans="1:6" x14ac:dyDescent="0.2">
      <c r="A429" s="196" t="s">
        <v>703</v>
      </c>
      <c r="B429" s="196" t="s">
        <v>704</v>
      </c>
      <c r="C429" s="197" t="s">
        <v>785</v>
      </c>
      <c r="D429" s="198" t="s">
        <v>260</v>
      </c>
      <c r="E429" s="199">
        <v>26.55</v>
      </c>
      <c r="F429" s="200" t="s">
        <v>706</v>
      </c>
    </row>
    <row r="430" spans="1:6" x14ac:dyDescent="0.2">
      <c r="A430" s="196" t="s">
        <v>703</v>
      </c>
      <c r="B430" s="196" t="s">
        <v>704</v>
      </c>
      <c r="C430" s="197" t="s">
        <v>786</v>
      </c>
      <c r="D430" s="198" t="s">
        <v>260</v>
      </c>
      <c r="E430" s="199">
        <v>71.98</v>
      </c>
      <c r="F430" s="200" t="s">
        <v>706</v>
      </c>
    </row>
    <row r="431" spans="1:6" x14ac:dyDescent="0.2">
      <c r="A431" s="196" t="s">
        <v>703</v>
      </c>
      <c r="B431" s="196" t="s">
        <v>704</v>
      </c>
      <c r="C431" s="197" t="s">
        <v>787</v>
      </c>
      <c r="D431" s="198" t="s">
        <v>260</v>
      </c>
      <c r="E431" s="199">
        <v>278.77499999999998</v>
      </c>
      <c r="F431" s="200" t="s">
        <v>706</v>
      </c>
    </row>
    <row r="432" spans="1:6" x14ac:dyDescent="0.2">
      <c r="A432" s="196" t="s">
        <v>703</v>
      </c>
      <c r="B432" s="196" t="s">
        <v>704</v>
      </c>
      <c r="C432" s="197" t="s">
        <v>788</v>
      </c>
      <c r="D432" s="198" t="s">
        <v>260</v>
      </c>
      <c r="E432" s="199">
        <v>32.001600000000003</v>
      </c>
      <c r="F432" s="200" t="s">
        <v>706</v>
      </c>
    </row>
    <row r="433" spans="1:6" x14ac:dyDescent="0.2">
      <c r="A433" s="196" t="s">
        <v>703</v>
      </c>
      <c r="B433" s="196" t="s">
        <v>704</v>
      </c>
      <c r="C433" s="197" t="s">
        <v>789</v>
      </c>
      <c r="D433" s="198" t="s">
        <v>260</v>
      </c>
      <c r="E433" s="199">
        <v>33.04</v>
      </c>
      <c r="F433" s="200" t="s">
        <v>706</v>
      </c>
    </row>
    <row r="434" spans="1:6" x14ac:dyDescent="0.2">
      <c r="A434" s="196" t="s">
        <v>703</v>
      </c>
      <c r="B434" s="196" t="s">
        <v>704</v>
      </c>
      <c r="C434" s="197" t="s">
        <v>790</v>
      </c>
      <c r="D434" s="198" t="s">
        <v>260</v>
      </c>
      <c r="E434" s="199">
        <v>24.78</v>
      </c>
      <c r="F434" s="200" t="s">
        <v>706</v>
      </c>
    </row>
    <row r="435" spans="1:6" x14ac:dyDescent="0.2">
      <c r="A435" s="196" t="s">
        <v>703</v>
      </c>
      <c r="B435" s="196" t="s">
        <v>704</v>
      </c>
      <c r="C435" s="197" t="s">
        <v>791</v>
      </c>
      <c r="D435" s="198" t="s">
        <v>260</v>
      </c>
      <c r="E435" s="199">
        <v>21.24</v>
      </c>
      <c r="F435" s="200" t="s">
        <v>706</v>
      </c>
    </row>
    <row r="436" spans="1:6" ht="24" x14ac:dyDescent="0.2">
      <c r="A436" s="196" t="s">
        <v>703</v>
      </c>
      <c r="B436" s="196" t="s">
        <v>704</v>
      </c>
      <c r="C436" s="197" t="s">
        <v>792</v>
      </c>
      <c r="D436" s="198" t="s">
        <v>260</v>
      </c>
      <c r="E436" s="199">
        <v>8379.4282999999996</v>
      </c>
      <c r="F436" s="200" t="s">
        <v>706</v>
      </c>
    </row>
    <row r="437" spans="1:6" ht="24" x14ac:dyDescent="0.2">
      <c r="A437" s="196" t="s">
        <v>703</v>
      </c>
      <c r="B437" s="196" t="s">
        <v>704</v>
      </c>
      <c r="C437" s="197" t="s">
        <v>793</v>
      </c>
      <c r="D437" s="198" t="s">
        <v>260</v>
      </c>
      <c r="E437" s="199">
        <v>3100.0016999999998</v>
      </c>
      <c r="F437" s="200" t="s">
        <v>706</v>
      </c>
    </row>
    <row r="438" spans="1:6" ht="24" x14ac:dyDescent="0.2">
      <c r="A438" s="196" t="s">
        <v>703</v>
      </c>
      <c r="B438" s="196" t="s">
        <v>704</v>
      </c>
      <c r="C438" s="197" t="s">
        <v>794</v>
      </c>
      <c r="D438" s="198" t="s">
        <v>260</v>
      </c>
      <c r="E438" s="199">
        <v>7601.18</v>
      </c>
      <c r="F438" s="200" t="s">
        <v>706</v>
      </c>
    </row>
    <row r="439" spans="1:6" x14ac:dyDescent="0.2">
      <c r="A439" s="196" t="s">
        <v>703</v>
      </c>
      <c r="B439" s="196" t="s">
        <v>704</v>
      </c>
      <c r="C439" s="197" t="s">
        <v>795</v>
      </c>
      <c r="D439" s="198" t="s">
        <v>260</v>
      </c>
      <c r="E439" s="199">
        <v>5.31</v>
      </c>
      <c r="F439" s="200" t="s">
        <v>706</v>
      </c>
    </row>
    <row r="440" spans="1:6" x14ac:dyDescent="0.2">
      <c r="A440" s="196" t="s">
        <v>703</v>
      </c>
      <c r="B440" s="196" t="s">
        <v>704</v>
      </c>
      <c r="C440" s="197" t="s">
        <v>796</v>
      </c>
      <c r="D440" s="198" t="s">
        <v>260</v>
      </c>
      <c r="E440" s="199">
        <v>9.6760000000000002</v>
      </c>
      <c r="F440" s="200" t="s">
        <v>706</v>
      </c>
    </row>
    <row r="441" spans="1:6" x14ac:dyDescent="0.2">
      <c r="A441" s="196" t="s">
        <v>703</v>
      </c>
      <c r="B441" s="196" t="s">
        <v>704</v>
      </c>
      <c r="C441" s="197" t="s">
        <v>797</v>
      </c>
      <c r="D441" s="198" t="s">
        <v>260</v>
      </c>
      <c r="E441" s="199">
        <v>25.924600000000002</v>
      </c>
      <c r="F441" s="200" t="s">
        <v>706</v>
      </c>
    </row>
    <row r="442" spans="1:6" x14ac:dyDescent="0.2">
      <c r="A442" s="196" t="s">
        <v>703</v>
      </c>
      <c r="B442" s="196" t="s">
        <v>704</v>
      </c>
      <c r="C442" s="197" t="s">
        <v>798</v>
      </c>
      <c r="D442" s="198" t="s">
        <v>260</v>
      </c>
      <c r="E442" s="199">
        <v>4163.9250000000002</v>
      </c>
      <c r="F442" s="200" t="s">
        <v>706</v>
      </c>
    </row>
    <row r="443" spans="1:6" x14ac:dyDescent="0.2">
      <c r="A443" s="196" t="s">
        <v>703</v>
      </c>
      <c r="B443" s="196" t="s">
        <v>704</v>
      </c>
      <c r="C443" s="197" t="s">
        <v>799</v>
      </c>
      <c r="D443" s="198" t="s">
        <v>260</v>
      </c>
      <c r="E443" s="199">
        <v>15.34</v>
      </c>
      <c r="F443" s="200" t="s">
        <v>706</v>
      </c>
    </row>
    <row r="444" spans="1:6" x14ac:dyDescent="0.2">
      <c r="A444" s="196" t="s">
        <v>703</v>
      </c>
      <c r="B444" s="196" t="s">
        <v>704</v>
      </c>
      <c r="C444" s="197" t="s">
        <v>800</v>
      </c>
      <c r="D444" s="198" t="s">
        <v>260</v>
      </c>
      <c r="E444" s="199">
        <v>788.24</v>
      </c>
      <c r="F444" s="200" t="s">
        <v>706</v>
      </c>
    </row>
    <row r="445" spans="1:6" x14ac:dyDescent="0.2">
      <c r="A445" s="196" t="s">
        <v>703</v>
      </c>
      <c r="B445" s="196" t="s">
        <v>704</v>
      </c>
      <c r="C445" s="196" t="s">
        <v>801</v>
      </c>
      <c r="D445" s="198" t="s">
        <v>260</v>
      </c>
      <c r="E445" s="201">
        <v>1888</v>
      </c>
      <c r="F445" s="202" t="s">
        <v>706</v>
      </c>
    </row>
    <row r="446" spans="1:6" x14ac:dyDescent="0.2">
      <c r="A446" s="196" t="s">
        <v>703</v>
      </c>
      <c r="B446" s="196" t="s">
        <v>704</v>
      </c>
      <c r="C446" s="196" t="s">
        <v>802</v>
      </c>
      <c r="D446" s="198" t="s">
        <v>260</v>
      </c>
      <c r="E446" s="201">
        <v>1888</v>
      </c>
      <c r="F446" s="202" t="s">
        <v>706</v>
      </c>
    </row>
    <row r="447" spans="1:6" x14ac:dyDescent="0.2">
      <c r="A447" s="196" t="s">
        <v>703</v>
      </c>
      <c r="B447" s="196" t="s">
        <v>704</v>
      </c>
      <c r="C447" s="196" t="s">
        <v>803</v>
      </c>
      <c r="D447" s="198" t="s">
        <v>260</v>
      </c>
      <c r="E447" s="201">
        <v>1858.5</v>
      </c>
      <c r="F447" s="202" t="s">
        <v>706</v>
      </c>
    </row>
    <row r="448" spans="1:6" x14ac:dyDescent="0.2">
      <c r="A448" s="196" t="s">
        <v>703</v>
      </c>
      <c r="B448" s="196" t="s">
        <v>704</v>
      </c>
      <c r="C448" s="197" t="s">
        <v>804</v>
      </c>
      <c r="D448" s="198" t="s">
        <v>287</v>
      </c>
      <c r="E448" s="199">
        <v>27.14</v>
      </c>
      <c r="F448" s="200" t="s">
        <v>706</v>
      </c>
    </row>
    <row r="449" spans="1:6" x14ac:dyDescent="0.2">
      <c r="A449" s="196" t="s">
        <v>703</v>
      </c>
      <c r="B449" s="196" t="s">
        <v>704</v>
      </c>
      <c r="C449" s="197" t="s">
        <v>805</v>
      </c>
      <c r="D449" s="198" t="s">
        <v>260</v>
      </c>
      <c r="E449" s="199">
        <v>33.4176</v>
      </c>
      <c r="F449" s="200" t="s">
        <v>706</v>
      </c>
    </row>
    <row r="450" spans="1:6" x14ac:dyDescent="0.2">
      <c r="A450" s="196" t="s">
        <v>703</v>
      </c>
      <c r="B450" s="196" t="s">
        <v>704</v>
      </c>
      <c r="C450" s="197" t="s">
        <v>806</v>
      </c>
      <c r="D450" s="198" t="s">
        <v>260</v>
      </c>
      <c r="E450" s="199">
        <v>46.999499999999998</v>
      </c>
      <c r="F450" s="200" t="s">
        <v>706</v>
      </c>
    </row>
    <row r="451" spans="1:6" x14ac:dyDescent="0.2">
      <c r="A451" s="196" t="s">
        <v>703</v>
      </c>
      <c r="B451" s="196" t="s">
        <v>704</v>
      </c>
      <c r="C451" s="197" t="s">
        <v>807</v>
      </c>
      <c r="D451" s="198" t="s">
        <v>260</v>
      </c>
      <c r="E451" s="199">
        <v>49.206000000000003</v>
      </c>
      <c r="F451" s="200" t="s">
        <v>706</v>
      </c>
    </row>
    <row r="452" spans="1:6" x14ac:dyDescent="0.2">
      <c r="A452" s="196" t="s">
        <v>703</v>
      </c>
      <c r="B452" s="196" t="s">
        <v>704</v>
      </c>
      <c r="C452" s="197" t="s">
        <v>808</v>
      </c>
      <c r="D452" s="198" t="s">
        <v>260</v>
      </c>
      <c r="E452" s="199">
        <v>619.5</v>
      </c>
      <c r="F452" s="200" t="s">
        <v>706</v>
      </c>
    </row>
    <row r="453" spans="1:6" ht="18" customHeight="1" x14ac:dyDescent="0.2">
      <c r="A453" s="196" t="s">
        <v>703</v>
      </c>
      <c r="B453" s="196" t="s">
        <v>704</v>
      </c>
      <c r="C453" s="197" t="s">
        <v>809</v>
      </c>
      <c r="D453" s="198" t="s">
        <v>260</v>
      </c>
      <c r="E453" s="199">
        <v>49.607300000000002</v>
      </c>
      <c r="F453" s="200" t="s">
        <v>706</v>
      </c>
    </row>
    <row r="454" spans="1:6" x14ac:dyDescent="0.2">
      <c r="A454" s="196" t="s">
        <v>703</v>
      </c>
      <c r="B454" s="196" t="s">
        <v>704</v>
      </c>
      <c r="C454" s="197" t="s">
        <v>810</v>
      </c>
      <c r="D454" s="198" t="s">
        <v>260</v>
      </c>
      <c r="E454" s="199">
        <v>1362.9</v>
      </c>
      <c r="F454" s="200" t="s">
        <v>706</v>
      </c>
    </row>
    <row r="455" spans="1:6" x14ac:dyDescent="0.2">
      <c r="A455" s="196" t="s">
        <v>703</v>
      </c>
      <c r="B455" s="196" t="s">
        <v>704</v>
      </c>
      <c r="C455" s="197" t="s">
        <v>811</v>
      </c>
      <c r="D455" s="198" t="s">
        <v>260</v>
      </c>
      <c r="E455" s="199">
        <v>114.46</v>
      </c>
      <c r="F455" s="200" t="s">
        <v>706</v>
      </c>
    </row>
    <row r="456" spans="1:6" ht="18.95" customHeight="1" x14ac:dyDescent="0.2">
      <c r="A456" s="196" t="s">
        <v>703</v>
      </c>
      <c r="B456" s="196" t="s">
        <v>704</v>
      </c>
      <c r="C456" s="197" t="s">
        <v>812</v>
      </c>
      <c r="D456" s="198" t="s">
        <v>260</v>
      </c>
      <c r="E456" s="199">
        <v>4399.9949999999999</v>
      </c>
      <c r="F456" s="200" t="s">
        <v>706</v>
      </c>
    </row>
    <row r="457" spans="1:6" ht="18.95" customHeight="1" x14ac:dyDescent="0.2">
      <c r="A457" s="196" t="s">
        <v>703</v>
      </c>
      <c r="B457" s="196" t="s">
        <v>704</v>
      </c>
      <c r="C457" s="197" t="s">
        <v>813</v>
      </c>
      <c r="D457" s="198" t="s">
        <v>260</v>
      </c>
      <c r="E457" s="199">
        <v>2242</v>
      </c>
      <c r="F457" s="200" t="s">
        <v>706</v>
      </c>
    </row>
    <row r="458" spans="1:6" ht="18.95" customHeight="1" x14ac:dyDescent="0.2">
      <c r="A458" s="196" t="s">
        <v>703</v>
      </c>
      <c r="B458" s="196" t="s">
        <v>704</v>
      </c>
      <c r="C458" s="197" t="s">
        <v>814</v>
      </c>
      <c r="D458" s="198" t="s">
        <v>260</v>
      </c>
      <c r="E458" s="199">
        <v>1982.4</v>
      </c>
      <c r="F458" s="200" t="s">
        <v>706</v>
      </c>
    </row>
    <row r="459" spans="1:6" ht="24" x14ac:dyDescent="0.2">
      <c r="A459" s="196" t="s">
        <v>703</v>
      </c>
      <c r="B459" s="196" t="s">
        <v>704</v>
      </c>
      <c r="C459" s="197" t="s">
        <v>815</v>
      </c>
      <c r="D459" s="198" t="s">
        <v>260</v>
      </c>
      <c r="E459" s="199">
        <v>2006</v>
      </c>
      <c r="F459" s="200" t="s">
        <v>706</v>
      </c>
    </row>
    <row r="460" spans="1:6" ht="15" customHeight="1" x14ac:dyDescent="0.2">
      <c r="A460" s="196" t="s">
        <v>703</v>
      </c>
      <c r="B460" s="196" t="s">
        <v>704</v>
      </c>
      <c r="C460" s="197" t="s">
        <v>816</v>
      </c>
      <c r="D460" s="198" t="s">
        <v>260</v>
      </c>
      <c r="E460" s="199">
        <v>3186</v>
      </c>
      <c r="F460" s="200" t="s">
        <v>706</v>
      </c>
    </row>
    <row r="461" spans="1:6" ht="24" x14ac:dyDescent="0.2">
      <c r="A461" s="196" t="s">
        <v>703</v>
      </c>
      <c r="B461" s="196" t="s">
        <v>704</v>
      </c>
      <c r="C461" s="197" t="s">
        <v>817</v>
      </c>
      <c r="D461" s="198" t="s">
        <v>260</v>
      </c>
      <c r="E461" s="199">
        <v>2908.2525000000001</v>
      </c>
      <c r="F461" s="200" t="s">
        <v>706</v>
      </c>
    </row>
    <row r="462" spans="1:6" ht="20.25" customHeight="1" x14ac:dyDescent="0.2">
      <c r="A462" s="196" t="s">
        <v>703</v>
      </c>
      <c r="B462" s="196" t="s">
        <v>704</v>
      </c>
      <c r="C462" s="197" t="s">
        <v>818</v>
      </c>
      <c r="D462" s="198" t="s">
        <v>260</v>
      </c>
      <c r="E462" s="199">
        <v>4979.6000000000004</v>
      </c>
      <c r="F462" s="200" t="s">
        <v>706</v>
      </c>
    </row>
    <row r="463" spans="1:6" ht="21.75" customHeight="1" x14ac:dyDescent="0.2">
      <c r="A463" s="196" t="s">
        <v>703</v>
      </c>
      <c r="B463" s="196" t="s">
        <v>704</v>
      </c>
      <c r="C463" s="197" t="s">
        <v>819</v>
      </c>
      <c r="D463" s="198" t="s">
        <v>260</v>
      </c>
      <c r="E463" s="199">
        <v>4248</v>
      </c>
      <c r="F463" s="200" t="s">
        <v>706</v>
      </c>
    </row>
    <row r="464" spans="1:6" ht="21.75" customHeight="1" x14ac:dyDescent="0.2">
      <c r="A464" s="196" t="s">
        <v>703</v>
      </c>
      <c r="B464" s="196" t="s">
        <v>704</v>
      </c>
      <c r="C464" s="197" t="s">
        <v>820</v>
      </c>
      <c r="D464" s="198" t="s">
        <v>260</v>
      </c>
      <c r="E464" s="199">
        <v>2419</v>
      </c>
      <c r="F464" s="200" t="s">
        <v>706</v>
      </c>
    </row>
    <row r="465" spans="1:6" ht="15" customHeight="1" x14ac:dyDescent="0.2">
      <c r="A465" s="196" t="s">
        <v>703</v>
      </c>
      <c r="B465" s="196" t="s">
        <v>704</v>
      </c>
      <c r="C465" s="197" t="s">
        <v>821</v>
      </c>
      <c r="D465" s="198" t="s">
        <v>260</v>
      </c>
      <c r="E465" s="199">
        <v>5015</v>
      </c>
      <c r="F465" s="200" t="s">
        <v>706</v>
      </c>
    </row>
    <row r="466" spans="1:6" ht="17.100000000000001" customHeight="1" x14ac:dyDescent="0.2">
      <c r="A466" s="196" t="s">
        <v>703</v>
      </c>
      <c r="B466" s="196" t="s">
        <v>704</v>
      </c>
      <c r="C466" s="197" t="s">
        <v>822</v>
      </c>
      <c r="D466" s="198" t="s">
        <v>260</v>
      </c>
      <c r="E466" s="199">
        <v>4398.45</v>
      </c>
      <c r="F466" s="200" t="s">
        <v>706</v>
      </c>
    </row>
    <row r="467" spans="1:6" ht="14.1" customHeight="1" x14ac:dyDescent="0.2">
      <c r="A467" s="196" t="s">
        <v>703</v>
      </c>
      <c r="B467" s="196" t="s">
        <v>704</v>
      </c>
      <c r="C467" s="197" t="s">
        <v>823</v>
      </c>
      <c r="D467" s="198" t="s">
        <v>260</v>
      </c>
      <c r="E467" s="199">
        <v>8142</v>
      </c>
      <c r="F467" s="200" t="s">
        <v>706</v>
      </c>
    </row>
    <row r="468" spans="1:6" ht="14.1" customHeight="1" x14ac:dyDescent="0.2">
      <c r="A468" s="196" t="s">
        <v>703</v>
      </c>
      <c r="B468" s="196" t="s">
        <v>704</v>
      </c>
      <c r="C468" s="197" t="s">
        <v>824</v>
      </c>
      <c r="D468" s="198" t="s">
        <v>260</v>
      </c>
      <c r="E468" s="199">
        <v>6608</v>
      </c>
      <c r="F468" s="200" t="s">
        <v>706</v>
      </c>
    </row>
    <row r="469" spans="1:6" ht="15" customHeight="1" x14ac:dyDescent="0.2">
      <c r="A469" s="196" t="s">
        <v>703</v>
      </c>
      <c r="B469" s="196" t="s">
        <v>704</v>
      </c>
      <c r="C469" s="197" t="s">
        <v>825</v>
      </c>
      <c r="D469" s="198" t="s">
        <v>260</v>
      </c>
      <c r="E469" s="199">
        <v>1899.8</v>
      </c>
      <c r="F469" s="200" t="s">
        <v>706</v>
      </c>
    </row>
    <row r="470" spans="1:6" ht="24" x14ac:dyDescent="0.2">
      <c r="A470" s="196" t="s">
        <v>703</v>
      </c>
      <c r="B470" s="196" t="s">
        <v>704</v>
      </c>
      <c r="C470" s="197" t="s">
        <v>826</v>
      </c>
      <c r="D470" s="198" t="s">
        <v>260</v>
      </c>
      <c r="E470" s="199">
        <v>7788</v>
      </c>
      <c r="F470" s="200" t="s">
        <v>706</v>
      </c>
    </row>
    <row r="471" spans="1:6" ht="24" x14ac:dyDescent="0.2">
      <c r="A471" s="196" t="s">
        <v>703</v>
      </c>
      <c r="B471" s="196" t="s">
        <v>704</v>
      </c>
      <c r="C471" s="197" t="s">
        <v>827</v>
      </c>
      <c r="D471" s="198" t="s">
        <v>260</v>
      </c>
      <c r="E471" s="199">
        <v>8732</v>
      </c>
      <c r="F471" s="200" t="s">
        <v>706</v>
      </c>
    </row>
    <row r="472" spans="1:6" ht="14.1" customHeight="1" x14ac:dyDescent="0.2">
      <c r="A472" s="196" t="s">
        <v>703</v>
      </c>
      <c r="B472" s="196" t="s">
        <v>704</v>
      </c>
      <c r="C472" s="197" t="s">
        <v>828</v>
      </c>
      <c r="D472" s="198" t="s">
        <v>260</v>
      </c>
      <c r="E472" s="199">
        <v>1911.01</v>
      </c>
      <c r="F472" s="200" t="s">
        <v>706</v>
      </c>
    </row>
    <row r="473" spans="1:6" ht="14.1" customHeight="1" x14ac:dyDescent="0.2">
      <c r="A473" s="196" t="s">
        <v>703</v>
      </c>
      <c r="B473" s="196" t="s">
        <v>704</v>
      </c>
      <c r="C473" s="197" t="s">
        <v>829</v>
      </c>
      <c r="D473" s="198" t="s">
        <v>260</v>
      </c>
      <c r="E473" s="199">
        <v>7670</v>
      </c>
      <c r="F473" s="200" t="s">
        <v>706</v>
      </c>
    </row>
    <row r="474" spans="1:6" ht="15.95" customHeight="1" x14ac:dyDescent="0.2">
      <c r="A474" s="196" t="s">
        <v>703</v>
      </c>
      <c r="B474" s="196" t="s">
        <v>704</v>
      </c>
      <c r="C474" s="197" t="s">
        <v>830</v>
      </c>
      <c r="D474" s="198" t="s">
        <v>260</v>
      </c>
      <c r="E474" s="199">
        <v>14.75</v>
      </c>
      <c r="F474" s="200" t="s">
        <v>706</v>
      </c>
    </row>
    <row r="475" spans="1:6" ht="15.95" customHeight="1" x14ac:dyDescent="0.2">
      <c r="A475" s="196" t="s">
        <v>703</v>
      </c>
      <c r="B475" s="196" t="s">
        <v>704</v>
      </c>
      <c r="C475" s="197" t="s">
        <v>831</v>
      </c>
      <c r="D475" s="198" t="s">
        <v>260</v>
      </c>
      <c r="E475" s="199">
        <v>233.64</v>
      </c>
      <c r="F475" s="200" t="s">
        <v>706</v>
      </c>
    </row>
    <row r="476" spans="1:6" ht="15" customHeight="1" x14ac:dyDescent="0.2">
      <c r="A476" s="204" t="s">
        <v>832</v>
      </c>
      <c r="B476" s="204" t="s">
        <v>833</v>
      </c>
      <c r="C476" s="205" t="s">
        <v>834</v>
      </c>
      <c r="D476" s="206" t="s">
        <v>658</v>
      </c>
      <c r="E476" s="207">
        <v>250</v>
      </c>
      <c r="F476" s="208" t="s">
        <v>835</v>
      </c>
    </row>
    <row r="477" spans="1:6" x14ac:dyDescent="0.2">
      <c r="A477" s="204" t="s">
        <v>832</v>
      </c>
      <c r="B477" s="204" t="s">
        <v>833</v>
      </c>
      <c r="C477" s="205" t="s">
        <v>836</v>
      </c>
      <c r="D477" s="206" t="s">
        <v>260</v>
      </c>
      <c r="E477" s="207">
        <v>362.25</v>
      </c>
      <c r="F477" s="208" t="s">
        <v>837</v>
      </c>
    </row>
    <row r="478" spans="1:6" ht="15" customHeight="1" x14ac:dyDescent="0.2">
      <c r="A478" s="204" t="s">
        <v>832</v>
      </c>
      <c r="B478" s="204" t="s">
        <v>833</v>
      </c>
      <c r="C478" s="205" t="s">
        <v>838</v>
      </c>
      <c r="D478" s="206" t="s">
        <v>260</v>
      </c>
      <c r="E478" s="207">
        <v>402.67669999999998</v>
      </c>
      <c r="F478" s="208" t="s">
        <v>835</v>
      </c>
    </row>
    <row r="479" spans="1:6" x14ac:dyDescent="0.2">
      <c r="A479" s="204" t="s">
        <v>832</v>
      </c>
      <c r="B479" s="204" t="s">
        <v>833</v>
      </c>
      <c r="C479" s="209" t="s">
        <v>839</v>
      </c>
      <c r="D479" s="210" t="s">
        <v>260</v>
      </c>
      <c r="E479" s="211">
        <v>475.16</v>
      </c>
      <c r="F479" s="208" t="s">
        <v>837</v>
      </c>
    </row>
    <row r="480" spans="1:6" ht="15.95" customHeight="1" x14ac:dyDescent="0.2">
      <c r="A480" s="204" t="s">
        <v>832</v>
      </c>
      <c r="B480" s="204" t="s">
        <v>833</v>
      </c>
      <c r="C480" s="205" t="s">
        <v>840</v>
      </c>
      <c r="D480" s="206" t="s">
        <v>260</v>
      </c>
      <c r="E480" s="207">
        <v>466.1</v>
      </c>
      <c r="F480" s="208" t="s">
        <v>835</v>
      </c>
    </row>
    <row r="481" spans="1:6" x14ac:dyDescent="0.2">
      <c r="A481" s="204" t="s">
        <v>832</v>
      </c>
      <c r="B481" s="204" t="s">
        <v>833</v>
      </c>
      <c r="C481" s="205" t="s">
        <v>841</v>
      </c>
      <c r="D481" s="206" t="s">
        <v>260</v>
      </c>
      <c r="E481" s="207">
        <v>475.16</v>
      </c>
      <c r="F481" s="208" t="s">
        <v>837</v>
      </c>
    </row>
    <row r="482" spans="1:6" ht="17.100000000000001" customHeight="1" x14ac:dyDescent="0.2">
      <c r="A482" s="204" t="s">
        <v>832</v>
      </c>
      <c r="B482" s="204" t="s">
        <v>833</v>
      </c>
      <c r="C482" s="205" t="s">
        <v>842</v>
      </c>
      <c r="D482" s="206" t="s">
        <v>577</v>
      </c>
      <c r="E482" s="207">
        <v>148</v>
      </c>
      <c r="F482" s="208" t="s">
        <v>835</v>
      </c>
    </row>
    <row r="483" spans="1:6" x14ac:dyDescent="0.2">
      <c r="A483" s="204" t="s">
        <v>832</v>
      </c>
      <c r="B483" s="204" t="s">
        <v>833</v>
      </c>
      <c r="C483" s="205" t="s">
        <v>843</v>
      </c>
      <c r="D483" s="206" t="s">
        <v>577</v>
      </c>
      <c r="E483" s="207">
        <v>393.75</v>
      </c>
      <c r="F483" s="208" t="s">
        <v>837</v>
      </c>
    </row>
    <row r="484" spans="1:6" x14ac:dyDescent="0.2">
      <c r="A484" s="204" t="s">
        <v>832</v>
      </c>
      <c r="B484" s="204" t="s">
        <v>833</v>
      </c>
      <c r="C484" s="205" t="s">
        <v>844</v>
      </c>
      <c r="D484" s="206" t="s">
        <v>260</v>
      </c>
      <c r="E484" s="207">
        <v>1535.12</v>
      </c>
      <c r="F484" s="208" t="s">
        <v>837</v>
      </c>
    </row>
    <row r="485" spans="1:6" x14ac:dyDescent="0.2">
      <c r="A485" s="204" t="s">
        <v>832</v>
      </c>
      <c r="B485" s="204" t="s">
        <v>833</v>
      </c>
      <c r="C485" s="205" t="s">
        <v>845</v>
      </c>
      <c r="D485" s="206" t="s">
        <v>260</v>
      </c>
      <c r="E485" s="207">
        <v>1300.95</v>
      </c>
      <c r="F485" s="208" t="s">
        <v>835</v>
      </c>
    </row>
    <row r="486" spans="1:6" x14ac:dyDescent="0.2">
      <c r="A486" s="204" t="s">
        <v>832</v>
      </c>
      <c r="B486" s="204" t="s">
        <v>833</v>
      </c>
      <c r="C486" s="205" t="s">
        <v>846</v>
      </c>
      <c r="D486" s="206" t="s">
        <v>260</v>
      </c>
      <c r="E486" s="207">
        <v>299.72000000000003</v>
      </c>
      <c r="F486" s="208" t="s">
        <v>837</v>
      </c>
    </row>
    <row r="487" spans="1:6" x14ac:dyDescent="0.2">
      <c r="A487" s="204" t="s">
        <v>832</v>
      </c>
      <c r="B487" s="204" t="s">
        <v>833</v>
      </c>
      <c r="C487" s="205" t="s">
        <v>847</v>
      </c>
      <c r="D487" s="206" t="s">
        <v>260</v>
      </c>
      <c r="E487" s="207">
        <v>236</v>
      </c>
      <c r="F487" s="208" t="s">
        <v>835</v>
      </c>
    </row>
    <row r="488" spans="1:6" x14ac:dyDescent="0.2">
      <c r="A488" s="204" t="s">
        <v>832</v>
      </c>
      <c r="B488" s="204" t="s">
        <v>833</v>
      </c>
      <c r="C488" s="205" t="s">
        <v>848</v>
      </c>
      <c r="D488" s="206" t="s">
        <v>260</v>
      </c>
      <c r="E488" s="207">
        <v>131.58000000000001</v>
      </c>
      <c r="F488" s="208" t="s">
        <v>837</v>
      </c>
    </row>
    <row r="489" spans="1:6" ht="21.95" customHeight="1" x14ac:dyDescent="0.2">
      <c r="A489" s="204" t="s">
        <v>832</v>
      </c>
      <c r="B489" s="204" t="s">
        <v>833</v>
      </c>
      <c r="C489" s="205" t="s">
        <v>849</v>
      </c>
      <c r="D489" s="206" t="s">
        <v>260</v>
      </c>
      <c r="E489" s="207">
        <v>136.29</v>
      </c>
      <c r="F489" s="208" t="s">
        <v>835</v>
      </c>
    </row>
    <row r="490" spans="1:6" ht="24.75" customHeight="1" x14ac:dyDescent="0.2">
      <c r="A490" s="204" t="s">
        <v>832</v>
      </c>
      <c r="B490" s="204" t="s">
        <v>833</v>
      </c>
      <c r="C490" s="205" t="s">
        <v>850</v>
      </c>
      <c r="D490" s="206" t="s">
        <v>260</v>
      </c>
      <c r="E490" s="207">
        <v>74.34</v>
      </c>
      <c r="F490" s="208" t="s">
        <v>835</v>
      </c>
    </row>
    <row r="491" spans="1:6" ht="27.75" customHeight="1" x14ac:dyDescent="0.2">
      <c r="A491" s="204" t="s">
        <v>832</v>
      </c>
      <c r="B491" s="204" t="s">
        <v>833</v>
      </c>
      <c r="C491" s="205" t="s">
        <v>851</v>
      </c>
      <c r="D491" s="206" t="s">
        <v>260</v>
      </c>
      <c r="E491" s="207">
        <v>52.4983</v>
      </c>
      <c r="F491" s="208" t="s">
        <v>835</v>
      </c>
    </row>
    <row r="492" spans="1:6" ht="24.95" customHeight="1" x14ac:dyDescent="0.2">
      <c r="A492" s="204" t="s">
        <v>832</v>
      </c>
      <c r="B492" s="204" t="s">
        <v>833</v>
      </c>
      <c r="C492" s="205" t="s">
        <v>852</v>
      </c>
      <c r="D492" s="206" t="s">
        <v>260</v>
      </c>
      <c r="E492" s="207">
        <v>61.95</v>
      </c>
      <c r="F492" s="208" t="s">
        <v>837</v>
      </c>
    </row>
    <row r="493" spans="1:6" ht="20.100000000000001" customHeight="1" x14ac:dyDescent="0.2">
      <c r="A493" s="204" t="s">
        <v>832</v>
      </c>
      <c r="B493" s="204" t="s">
        <v>833</v>
      </c>
      <c r="C493" s="205" t="s">
        <v>853</v>
      </c>
      <c r="D493" s="206" t="s">
        <v>260</v>
      </c>
      <c r="E493" s="207">
        <v>94.352699999999999</v>
      </c>
      <c r="F493" s="208" t="s">
        <v>835</v>
      </c>
    </row>
    <row r="494" spans="1:6" ht="21" customHeight="1" x14ac:dyDescent="0.2">
      <c r="A494" s="204" t="s">
        <v>832</v>
      </c>
      <c r="B494" s="204" t="s">
        <v>833</v>
      </c>
      <c r="C494" s="205" t="s">
        <v>854</v>
      </c>
      <c r="D494" s="206" t="s">
        <v>260</v>
      </c>
      <c r="E494" s="207">
        <v>131.58199999999999</v>
      </c>
      <c r="F494" s="208" t="s">
        <v>837</v>
      </c>
    </row>
    <row r="495" spans="1:6" ht="22.5" customHeight="1" x14ac:dyDescent="0.2">
      <c r="A495" s="204" t="s">
        <v>832</v>
      </c>
      <c r="B495" s="204" t="s">
        <v>833</v>
      </c>
      <c r="C495" s="205" t="s">
        <v>855</v>
      </c>
      <c r="D495" s="206" t="s">
        <v>260</v>
      </c>
      <c r="E495" s="207">
        <v>94.352699999999999</v>
      </c>
      <c r="F495" s="208" t="s">
        <v>835</v>
      </c>
    </row>
    <row r="496" spans="1:6" ht="21" customHeight="1" x14ac:dyDescent="0.2">
      <c r="A496" s="204" t="s">
        <v>832</v>
      </c>
      <c r="B496" s="204" t="s">
        <v>833</v>
      </c>
      <c r="C496" s="205" t="s">
        <v>856</v>
      </c>
      <c r="D496" s="206" t="s">
        <v>260</v>
      </c>
      <c r="E496" s="207">
        <v>131.58199999999999</v>
      </c>
      <c r="F496" s="208" t="s">
        <v>837</v>
      </c>
    </row>
    <row r="497" spans="1:6" ht="21" customHeight="1" x14ac:dyDescent="0.2">
      <c r="A497" s="204" t="s">
        <v>832</v>
      </c>
      <c r="B497" s="204" t="s">
        <v>833</v>
      </c>
      <c r="C497" s="205" t="s">
        <v>857</v>
      </c>
      <c r="D497" s="206" t="s">
        <v>260</v>
      </c>
      <c r="E497" s="207">
        <v>43.365299999999998</v>
      </c>
      <c r="F497" s="208" t="s">
        <v>835</v>
      </c>
    </row>
    <row r="498" spans="1:6" ht="23.25" customHeight="1" x14ac:dyDescent="0.2">
      <c r="A498" s="204" t="s">
        <v>832</v>
      </c>
      <c r="B498" s="204" t="s">
        <v>833</v>
      </c>
      <c r="C498" s="205" t="s">
        <v>858</v>
      </c>
      <c r="D498" s="206" t="s">
        <v>260</v>
      </c>
      <c r="E498" s="207">
        <v>78.75</v>
      </c>
      <c r="F498" s="208" t="s">
        <v>837</v>
      </c>
    </row>
    <row r="499" spans="1:6" ht="23.25" customHeight="1" x14ac:dyDescent="0.2">
      <c r="A499" s="204" t="s">
        <v>832</v>
      </c>
      <c r="B499" s="204" t="s">
        <v>833</v>
      </c>
      <c r="C499" s="205" t="s">
        <v>859</v>
      </c>
      <c r="D499" s="206" t="s">
        <v>260</v>
      </c>
      <c r="E499" s="207">
        <v>73</v>
      </c>
      <c r="F499" s="208" t="s">
        <v>835</v>
      </c>
    </row>
    <row r="500" spans="1:6" ht="15" customHeight="1" x14ac:dyDescent="0.2">
      <c r="A500" s="204" t="s">
        <v>832</v>
      </c>
      <c r="B500" s="204" t="s">
        <v>833</v>
      </c>
      <c r="C500" s="205" t="s">
        <v>860</v>
      </c>
      <c r="D500" s="206" t="s">
        <v>260</v>
      </c>
      <c r="E500" s="207">
        <v>723.70500000000004</v>
      </c>
      <c r="F500" s="208" t="s">
        <v>837</v>
      </c>
    </row>
    <row r="501" spans="1:6" ht="22.5" customHeight="1" x14ac:dyDescent="0.2">
      <c r="A501" s="204" t="s">
        <v>832</v>
      </c>
      <c r="B501" s="204" t="s">
        <v>833</v>
      </c>
      <c r="C501" s="205" t="s">
        <v>861</v>
      </c>
      <c r="D501" s="206" t="s">
        <v>260</v>
      </c>
      <c r="E501" s="207">
        <v>224.2</v>
      </c>
      <c r="F501" s="208" t="s">
        <v>835</v>
      </c>
    </row>
    <row r="502" spans="1:6" ht="26.25" customHeight="1" x14ac:dyDescent="0.2">
      <c r="A502" s="204" t="s">
        <v>832</v>
      </c>
      <c r="B502" s="204" t="s">
        <v>833</v>
      </c>
      <c r="C502" s="205" t="s">
        <v>862</v>
      </c>
      <c r="D502" s="206" t="s">
        <v>260</v>
      </c>
      <c r="E502" s="207">
        <v>433.65</v>
      </c>
      <c r="F502" s="208" t="s">
        <v>837</v>
      </c>
    </row>
    <row r="503" spans="1:6" ht="18.95" customHeight="1" x14ac:dyDescent="0.2">
      <c r="A503" s="204" t="s">
        <v>832</v>
      </c>
      <c r="B503" s="204" t="s">
        <v>833</v>
      </c>
      <c r="C503" s="205" t="s">
        <v>863</v>
      </c>
      <c r="D503" s="206" t="s">
        <v>260</v>
      </c>
      <c r="E503" s="207">
        <v>224.2</v>
      </c>
      <c r="F503" s="208" t="s">
        <v>835</v>
      </c>
    </row>
    <row r="504" spans="1:6" ht="17.100000000000001" customHeight="1" x14ac:dyDescent="0.2">
      <c r="A504" s="204" t="s">
        <v>832</v>
      </c>
      <c r="B504" s="204" t="s">
        <v>833</v>
      </c>
      <c r="C504" s="205" t="s">
        <v>864</v>
      </c>
      <c r="D504" s="206" t="s">
        <v>260</v>
      </c>
      <c r="E504" s="207">
        <v>433.65</v>
      </c>
      <c r="F504" s="208" t="s">
        <v>837</v>
      </c>
    </row>
    <row r="505" spans="1:6" ht="29.25" customHeight="1" x14ac:dyDescent="0.2">
      <c r="A505" s="204" t="s">
        <v>832</v>
      </c>
      <c r="B505" s="204" t="s">
        <v>833</v>
      </c>
      <c r="C505" s="205" t="s">
        <v>865</v>
      </c>
      <c r="D505" s="206" t="s">
        <v>260</v>
      </c>
      <c r="E505" s="207">
        <v>224.2</v>
      </c>
      <c r="F505" s="208" t="s">
        <v>835</v>
      </c>
    </row>
    <row r="506" spans="1:6" ht="31.5" customHeight="1" x14ac:dyDescent="0.2">
      <c r="A506" s="204" t="s">
        <v>832</v>
      </c>
      <c r="B506" s="204" t="s">
        <v>833</v>
      </c>
      <c r="C506" s="205" t="s">
        <v>866</v>
      </c>
      <c r="D506" s="206" t="s">
        <v>260</v>
      </c>
      <c r="E506" s="207">
        <v>433.65</v>
      </c>
      <c r="F506" s="208" t="s">
        <v>837</v>
      </c>
    </row>
    <row r="507" spans="1:6" ht="24.75" customHeight="1" x14ac:dyDescent="0.2">
      <c r="A507" s="204" t="s">
        <v>832</v>
      </c>
      <c r="B507" s="204" t="s">
        <v>833</v>
      </c>
      <c r="C507" s="205" t="s">
        <v>867</v>
      </c>
      <c r="D507" s="206" t="s">
        <v>260</v>
      </c>
      <c r="E507" s="207">
        <v>99.12</v>
      </c>
      <c r="F507" s="208" t="s">
        <v>835</v>
      </c>
    </row>
    <row r="508" spans="1:6" x14ac:dyDescent="0.2">
      <c r="A508" s="204" t="s">
        <v>832</v>
      </c>
      <c r="B508" s="204" t="s">
        <v>833</v>
      </c>
      <c r="C508" s="205" t="s">
        <v>868</v>
      </c>
      <c r="D508" s="206" t="s">
        <v>260</v>
      </c>
      <c r="E508" s="207">
        <v>384.09</v>
      </c>
      <c r="F508" s="208" t="s">
        <v>835</v>
      </c>
    </row>
    <row r="509" spans="1:6" ht="36.75" customHeight="1" x14ac:dyDescent="0.2">
      <c r="A509" s="204" t="s">
        <v>832</v>
      </c>
      <c r="B509" s="204" t="s">
        <v>833</v>
      </c>
      <c r="C509" s="205" t="s">
        <v>869</v>
      </c>
      <c r="D509" s="206" t="s">
        <v>260</v>
      </c>
      <c r="E509" s="207">
        <v>3669.75</v>
      </c>
      <c r="F509" s="208" t="s">
        <v>835</v>
      </c>
    </row>
    <row r="510" spans="1:6" ht="37.5" customHeight="1" x14ac:dyDescent="0.2">
      <c r="A510" s="204" t="s">
        <v>832</v>
      </c>
      <c r="B510" s="204" t="s">
        <v>833</v>
      </c>
      <c r="C510" s="205" t="s">
        <v>870</v>
      </c>
      <c r="D510" s="206" t="s">
        <v>658</v>
      </c>
      <c r="E510" s="207">
        <v>183.75</v>
      </c>
      <c r="F510" s="208" t="s">
        <v>835</v>
      </c>
    </row>
    <row r="511" spans="1:6" ht="34.5" customHeight="1" x14ac:dyDescent="0.2">
      <c r="A511" s="204" t="s">
        <v>832</v>
      </c>
      <c r="B511" s="204" t="s">
        <v>833</v>
      </c>
      <c r="C511" s="205" t="s">
        <v>871</v>
      </c>
      <c r="D511" s="206" t="s">
        <v>260</v>
      </c>
      <c r="E511" s="207">
        <v>255.86</v>
      </c>
      <c r="F511" s="208" t="s">
        <v>837</v>
      </c>
    </row>
    <row r="512" spans="1:6" ht="30.75" customHeight="1" x14ac:dyDescent="0.2">
      <c r="A512" s="204" t="s">
        <v>832</v>
      </c>
      <c r="B512" s="204" t="s">
        <v>833</v>
      </c>
      <c r="C512" s="205" t="s">
        <v>872</v>
      </c>
      <c r="D512" s="206" t="s">
        <v>260</v>
      </c>
      <c r="E512" s="207">
        <v>548.26</v>
      </c>
      <c r="F512" s="208" t="s">
        <v>837</v>
      </c>
    </row>
    <row r="513" spans="1:6" ht="35.25" customHeight="1" x14ac:dyDescent="0.2">
      <c r="A513" s="204" t="s">
        <v>832</v>
      </c>
      <c r="B513" s="204" t="s">
        <v>833</v>
      </c>
      <c r="C513" s="205" t="s">
        <v>873</v>
      </c>
      <c r="D513" s="206" t="s">
        <v>260</v>
      </c>
      <c r="E513" s="207">
        <v>3422</v>
      </c>
      <c r="F513" s="208" t="s">
        <v>835</v>
      </c>
    </row>
    <row r="514" spans="1:6" ht="24.75" customHeight="1" x14ac:dyDescent="0.2">
      <c r="A514" s="57" t="s">
        <v>79</v>
      </c>
      <c r="B514" s="57" t="s">
        <v>874</v>
      </c>
      <c r="C514" s="58" t="s">
        <v>875</v>
      </c>
      <c r="D514" s="59" t="s">
        <v>680</v>
      </c>
      <c r="E514" s="60">
        <v>1500</v>
      </c>
      <c r="F514" s="97" t="s">
        <v>876</v>
      </c>
    </row>
    <row r="515" spans="1:6" ht="27" customHeight="1" x14ac:dyDescent="0.2">
      <c r="A515" s="57" t="s">
        <v>79</v>
      </c>
      <c r="B515" s="57" t="s">
        <v>874</v>
      </c>
      <c r="C515" s="58" t="s">
        <v>875</v>
      </c>
      <c r="D515" s="59" t="s">
        <v>680</v>
      </c>
      <c r="E515" s="60">
        <v>2050</v>
      </c>
      <c r="F515" s="97" t="s">
        <v>876</v>
      </c>
    </row>
    <row r="516" spans="1:6" ht="27.75" customHeight="1" x14ac:dyDescent="0.2">
      <c r="A516" s="57" t="s">
        <v>79</v>
      </c>
      <c r="B516" s="57" t="s">
        <v>874</v>
      </c>
      <c r="C516" s="58" t="s">
        <v>877</v>
      </c>
      <c r="D516" s="59" t="s">
        <v>680</v>
      </c>
      <c r="E516" s="60">
        <v>3500</v>
      </c>
      <c r="F516" s="97" t="s">
        <v>876</v>
      </c>
    </row>
    <row r="517" spans="1:6" ht="32.25" customHeight="1" x14ac:dyDescent="0.2">
      <c r="A517" s="57" t="s">
        <v>79</v>
      </c>
      <c r="B517" s="57" t="s">
        <v>874</v>
      </c>
      <c r="C517" s="58" t="s">
        <v>878</v>
      </c>
      <c r="D517" s="59" t="s">
        <v>680</v>
      </c>
      <c r="E517" s="60">
        <v>2100</v>
      </c>
      <c r="F517" s="97" t="s">
        <v>876</v>
      </c>
    </row>
    <row r="518" spans="1:6" x14ac:dyDescent="0.2">
      <c r="A518" s="57" t="s">
        <v>167</v>
      </c>
      <c r="B518" s="57" t="s">
        <v>879</v>
      </c>
      <c r="C518" s="58" t="s">
        <v>167</v>
      </c>
      <c r="D518" s="59" t="s">
        <v>880</v>
      </c>
      <c r="E518" s="60">
        <v>0</v>
      </c>
      <c r="F518" s="97" t="s">
        <v>881</v>
      </c>
    </row>
    <row r="519" spans="1:6" x14ac:dyDescent="0.2">
      <c r="A519" s="57" t="s">
        <v>168</v>
      </c>
      <c r="B519" s="57" t="s">
        <v>879</v>
      </c>
      <c r="C519" s="58" t="s">
        <v>168</v>
      </c>
      <c r="D519" s="59" t="s">
        <v>880</v>
      </c>
      <c r="E519" s="60">
        <v>0</v>
      </c>
      <c r="F519" s="97" t="s">
        <v>882</v>
      </c>
    </row>
    <row r="520" spans="1:6" x14ac:dyDescent="0.2">
      <c r="A520" s="57" t="s">
        <v>169</v>
      </c>
      <c r="B520" s="57" t="s">
        <v>879</v>
      </c>
      <c r="C520" s="58" t="s">
        <v>169</v>
      </c>
      <c r="D520" s="59" t="s">
        <v>880</v>
      </c>
      <c r="E520" s="60">
        <v>0</v>
      </c>
      <c r="F520" s="97" t="s">
        <v>883</v>
      </c>
    </row>
    <row r="539" spans="1:4" ht="15" x14ac:dyDescent="0.25">
      <c r="A539" s="212" t="s">
        <v>0</v>
      </c>
      <c r="B539" s="213"/>
      <c r="C539" s="213"/>
      <c r="D539" s="213"/>
    </row>
    <row r="540" spans="1:4" ht="15" x14ac:dyDescent="0.25">
      <c r="A540" s="215" t="s">
        <v>120</v>
      </c>
      <c r="B540" s="213" t="s">
        <v>258</v>
      </c>
      <c r="C540" s="213"/>
      <c r="D540" s="213"/>
    </row>
    <row r="541" spans="1:4" ht="15" x14ac:dyDescent="0.25">
      <c r="A541" s="215" t="s">
        <v>115</v>
      </c>
      <c r="B541" s="213" t="s">
        <v>263</v>
      </c>
      <c r="C541" s="213"/>
      <c r="D541" s="213"/>
    </row>
    <row r="542" spans="1:4" ht="15" x14ac:dyDescent="0.25">
      <c r="A542" s="215" t="s">
        <v>129</v>
      </c>
      <c r="B542" s="213" t="s">
        <v>285</v>
      </c>
      <c r="C542" s="213"/>
      <c r="D542" s="213"/>
    </row>
    <row r="543" spans="1:4" ht="15" x14ac:dyDescent="0.25">
      <c r="A543" s="215" t="s">
        <v>167</v>
      </c>
      <c r="B543" s="213" t="s">
        <v>879</v>
      </c>
      <c r="C543" s="213"/>
      <c r="D543" s="213"/>
    </row>
    <row r="544" spans="1:4" ht="15" x14ac:dyDescent="0.25">
      <c r="A544" s="215" t="s">
        <v>168</v>
      </c>
      <c r="B544" s="213" t="s">
        <v>879</v>
      </c>
      <c r="C544" s="213"/>
      <c r="D544" s="213"/>
    </row>
    <row r="545" spans="1:4" ht="15" x14ac:dyDescent="0.25">
      <c r="A545" s="215" t="s">
        <v>295</v>
      </c>
      <c r="B545" s="213" t="s">
        <v>296</v>
      </c>
      <c r="C545" s="213"/>
      <c r="D545" s="213"/>
    </row>
    <row r="546" spans="1:4" ht="15" x14ac:dyDescent="0.25">
      <c r="A546" s="215" t="s">
        <v>172</v>
      </c>
      <c r="B546" s="213" t="s">
        <v>303</v>
      </c>
      <c r="C546" s="213"/>
      <c r="D546" s="213"/>
    </row>
    <row r="547" spans="1:4" ht="15" x14ac:dyDescent="0.25">
      <c r="A547" s="215" t="s">
        <v>164</v>
      </c>
      <c r="B547" s="213" t="s">
        <v>314</v>
      </c>
      <c r="C547" s="213"/>
      <c r="D547" s="213"/>
    </row>
    <row r="548" spans="1:4" ht="15" x14ac:dyDescent="0.25">
      <c r="A548" s="215" t="s">
        <v>404</v>
      </c>
      <c r="B548" s="213" t="s">
        <v>405</v>
      </c>
      <c r="C548" s="213"/>
      <c r="D548" s="213"/>
    </row>
    <row r="549" spans="1:4" ht="15" x14ac:dyDescent="0.25">
      <c r="A549" s="215" t="s">
        <v>244</v>
      </c>
      <c r="B549" s="213" t="s">
        <v>412</v>
      </c>
      <c r="C549" s="213"/>
      <c r="D549" s="213"/>
    </row>
    <row r="550" spans="1:4" ht="15" x14ac:dyDescent="0.25">
      <c r="A550" s="215" t="s">
        <v>416</v>
      </c>
      <c r="B550" s="213" t="s">
        <v>417</v>
      </c>
      <c r="C550" s="213"/>
      <c r="D550" s="213"/>
    </row>
    <row r="551" spans="1:4" ht="15" x14ac:dyDescent="0.25">
      <c r="A551" s="215" t="s">
        <v>145</v>
      </c>
      <c r="B551" s="213" t="s">
        <v>422</v>
      </c>
      <c r="C551" s="213"/>
      <c r="D551" s="213"/>
    </row>
    <row r="552" spans="1:4" ht="15" x14ac:dyDescent="0.25">
      <c r="A552" s="215" t="s">
        <v>140</v>
      </c>
      <c r="B552" s="213" t="s">
        <v>434</v>
      </c>
      <c r="C552" s="213"/>
      <c r="D552" s="213"/>
    </row>
    <row r="553" spans="1:4" ht="15" x14ac:dyDescent="0.25">
      <c r="A553" s="215" t="s">
        <v>78</v>
      </c>
      <c r="B553" s="213" t="s">
        <v>467</v>
      </c>
      <c r="C553" s="213"/>
      <c r="D553" s="213"/>
    </row>
    <row r="554" spans="1:4" ht="15" x14ac:dyDescent="0.25">
      <c r="A554" s="215" t="s">
        <v>127</v>
      </c>
      <c r="B554" s="213" t="s">
        <v>470</v>
      </c>
      <c r="C554" s="213"/>
      <c r="D554" s="213"/>
    </row>
    <row r="555" spans="1:4" ht="15" x14ac:dyDescent="0.25">
      <c r="A555" s="215" t="s">
        <v>98</v>
      </c>
      <c r="B555" s="213" t="s">
        <v>480</v>
      </c>
      <c r="C555" s="213"/>
      <c r="D555" s="213"/>
    </row>
    <row r="556" spans="1:4" ht="15" x14ac:dyDescent="0.25">
      <c r="A556" s="215" t="s">
        <v>484</v>
      </c>
      <c r="B556" s="213" t="s">
        <v>480</v>
      </c>
      <c r="C556" s="213"/>
      <c r="D556" s="213"/>
    </row>
    <row r="557" spans="1:4" ht="15" x14ac:dyDescent="0.25">
      <c r="A557" s="215" t="s">
        <v>97</v>
      </c>
      <c r="B557" s="213" t="s">
        <v>480</v>
      </c>
      <c r="C557" s="213"/>
    </row>
    <row r="558" spans="1:4" ht="15" x14ac:dyDescent="0.25">
      <c r="A558" s="215" t="s">
        <v>491</v>
      </c>
      <c r="B558" s="213" t="s">
        <v>480</v>
      </c>
      <c r="C558" s="213"/>
    </row>
    <row r="559" spans="1:4" ht="15" x14ac:dyDescent="0.25">
      <c r="A559" s="215" t="s">
        <v>500</v>
      </c>
      <c r="B559" s="213" t="s">
        <v>480</v>
      </c>
      <c r="C559" s="213"/>
    </row>
    <row r="560" spans="1:4" ht="15" x14ac:dyDescent="0.25">
      <c r="A560" s="215" t="s">
        <v>154</v>
      </c>
      <c r="B560" s="213" t="s">
        <v>505</v>
      </c>
      <c r="C560" s="213"/>
    </row>
    <row r="561" spans="1:3" ht="15" x14ac:dyDescent="0.25">
      <c r="A561" s="215" t="s">
        <v>522</v>
      </c>
      <c r="B561" s="213" t="s">
        <v>523</v>
      </c>
      <c r="C561" s="213"/>
    </row>
    <row r="562" spans="1:3" ht="15" x14ac:dyDescent="0.25">
      <c r="A562" s="215" t="s">
        <v>160</v>
      </c>
      <c r="B562" s="213" t="s">
        <v>527</v>
      </c>
      <c r="C562" s="213"/>
    </row>
    <row r="563" spans="1:3" ht="15" x14ac:dyDescent="0.25">
      <c r="A563" s="215" t="s">
        <v>96</v>
      </c>
      <c r="B563" s="213" t="s">
        <v>554</v>
      </c>
      <c r="C563" s="213"/>
    </row>
    <row r="564" spans="1:3" ht="15" x14ac:dyDescent="0.25">
      <c r="A564" s="215" t="s">
        <v>174</v>
      </c>
      <c r="B564" s="213" t="s">
        <v>557</v>
      </c>
      <c r="C564" s="213"/>
    </row>
    <row r="565" spans="1:3" ht="15" x14ac:dyDescent="0.25">
      <c r="A565" s="215" t="s">
        <v>169</v>
      </c>
      <c r="B565" s="213" t="s">
        <v>879</v>
      </c>
      <c r="C565" s="213"/>
    </row>
    <row r="566" spans="1:3" ht="15" x14ac:dyDescent="0.25">
      <c r="A566" s="215" t="s">
        <v>82</v>
      </c>
      <c r="B566" s="213" t="s">
        <v>563</v>
      </c>
      <c r="C566" s="213"/>
    </row>
    <row r="567" spans="1:3" ht="15" x14ac:dyDescent="0.25">
      <c r="A567" s="215" t="s">
        <v>566</v>
      </c>
      <c r="B567" s="213" t="s">
        <v>567</v>
      </c>
      <c r="C567" s="213"/>
    </row>
    <row r="568" spans="1:3" ht="15" x14ac:dyDescent="0.25">
      <c r="A568" s="215" t="s">
        <v>124</v>
      </c>
      <c r="B568" s="213" t="s">
        <v>571</v>
      </c>
      <c r="C568" s="213"/>
    </row>
    <row r="569" spans="1:3" ht="15" x14ac:dyDescent="0.25">
      <c r="A569" s="215" t="s">
        <v>132</v>
      </c>
      <c r="B569" s="213" t="s">
        <v>575</v>
      </c>
      <c r="C569" s="213"/>
    </row>
    <row r="570" spans="1:3" ht="15" x14ac:dyDescent="0.25">
      <c r="A570" s="215" t="s">
        <v>137</v>
      </c>
      <c r="B570" s="213" t="s">
        <v>579</v>
      </c>
      <c r="C570" s="213"/>
    </row>
    <row r="571" spans="1:3" ht="15" x14ac:dyDescent="0.25">
      <c r="A571" s="215" t="s">
        <v>225</v>
      </c>
      <c r="B571" s="213" t="s">
        <v>584</v>
      </c>
      <c r="C571" s="213"/>
    </row>
    <row r="572" spans="1:3" ht="15" x14ac:dyDescent="0.25">
      <c r="A572" s="215" t="s">
        <v>136</v>
      </c>
      <c r="B572" s="213" t="s">
        <v>613</v>
      </c>
      <c r="C572" s="213"/>
    </row>
    <row r="573" spans="1:3" ht="15" x14ac:dyDescent="0.25">
      <c r="A573" s="215" t="s">
        <v>156</v>
      </c>
      <c r="B573" s="213" t="s">
        <v>620</v>
      </c>
      <c r="C573" s="213"/>
    </row>
    <row r="574" spans="1:3" ht="15" x14ac:dyDescent="0.25">
      <c r="A574" s="215" t="s">
        <v>126</v>
      </c>
      <c r="B574" s="213" t="s">
        <v>644</v>
      </c>
      <c r="C574" s="213"/>
    </row>
    <row r="575" spans="1:3" ht="15" x14ac:dyDescent="0.25">
      <c r="A575" s="215" t="s">
        <v>139</v>
      </c>
      <c r="B575" s="213" t="s">
        <v>666</v>
      </c>
      <c r="C575" s="213"/>
    </row>
    <row r="576" spans="1:3" ht="15" x14ac:dyDescent="0.25">
      <c r="A576" s="215" t="s">
        <v>669</v>
      </c>
      <c r="B576" s="213" t="s">
        <v>670</v>
      </c>
      <c r="C576" s="213"/>
    </row>
    <row r="577" spans="1:3" ht="15" x14ac:dyDescent="0.25">
      <c r="A577" s="215" t="s">
        <v>77</v>
      </c>
      <c r="B577" s="213" t="s">
        <v>673</v>
      </c>
      <c r="C577" s="213"/>
    </row>
    <row r="578" spans="1:3" ht="15" x14ac:dyDescent="0.25">
      <c r="A578" s="215" t="s">
        <v>677</v>
      </c>
      <c r="B578" s="213" t="s">
        <v>678</v>
      </c>
      <c r="C578" s="213"/>
    </row>
    <row r="579" spans="1:3" ht="15" x14ac:dyDescent="0.25">
      <c r="A579" s="215" t="s">
        <v>682</v>
      </c>
      <c r="B579" s="213" t="s">
        <v>683</v>
      </c>
      <c r="C579" s="213"/>
    </row>
    <row r="580" spans="1:3" ht="15" x14ac:dyDescent="0.25">
      <c r="A580" s="215" t="s">
        <v>687</v>
      </c>
      <c r="B580" s="213" t="s">
        <v>688</v>
      </c>
      <c r="C580" s="213"/>
    </row>
    <row r="581" spans="1:3" ht="15" x14ac:dyDescent="0.25">
      <c r="A581" s="215" t="s">
        <v>703</v>
      </c>
      <c r="B581" s="213" t="s">
        <v>704</v>
      </c>
      <c r="C581" s="213"/>
    </row>
    <row r="582" spans="1:3" ht="15" x14ac:dyDescent="0.25">
      <c r="A582" s="215" t="s">
        <v>832</v>
      </c>
      <c r="B582" s="213" t="s">
        <v>833</v>
      </c>
      <c r="C582" s="213"/>
    </row>
    <row r="583" spans="1:3" ht="15" x14ac:dyDescent="0.25">
      <c r="A583" s="215" t="s">
        <v>79</v>
      </c>
      <c r="B583" s="213" t="s">
        <v>874</v>
      </c>
      <c r="C583" s="213"/>
    </row>
    <row r="584" spans="1:3" ht="15" x14ac:dyDescent="0.25">
      <c r="A584" s="215"/>
      <c r="B584" s="213"/>
      <c r="C584" s="213"/>
    </row>
    <row r="585" spans="1:3" ht="15" x14ac:dyDescent="0.25">
      <c r="B585" s="213"/>
    </row>
    <row r="586" spans="1:3" ht="15" x14ac:dyDescent="0.25">
      <c r="B586" s="213"/>
    </row>
    <row r="587" spans="1:3" ht="15" x14ac:dyDescent="0.25">
      <c r="B587" s="213"/>
    </row>
    <row r="588" spans="1:3" ht="15" x14ac:dyDescent="0.25">
      <c r="B588" s="213"/>
    </row>
    <row r="589" spans="1:3" ht="15" x14ac:dyDescent="0.25">
      <c r="B589" s="213"/>
    </row>
    <row r="590" spans="1:3" ht="15" x14ac:dyDescent="0.25">
      <c r="B590" s="213"/>
    </row>
    <row r="591" spans="1:3" ht="15" x14ac:dyDescent="0.25">
      <c r="B591" s="213"/>
    </row>
    <row r="592" spans="1:3" ht="15" x14ac:dyDescent="0.25">
      <c r="B592" s="213"/>
    </row>
    <row r="593" spans="2:2" ht="15" x14ac:dyDescent="0.25">
      <c r="B593" s="213"/>
    </row>
    <row r="594" spans="2:2" ht="15" x14ac:dyDescent="0.25">
      <c r="B594" s="213"/>
    </row>
    <row r="595" spans="2:2" ht="15" x14ac:dyDescent="0.25">
      <c r="B595" s="213"/>
    </row>
    <row r="596" spans="2:2" ht="15" x14ac:dyDescent="0.25">
      <c r="B596" s="213"/>
    </row>
    <row r="597" spans="2:2" ht="15" x14ac:dyDescent="0.25">
      <c r="B597" s="213"/>
    </row>
    <row r="598" spans="2:2" ht="15" x14ac:dyDescent="0.25">
      <c r="B598" s="213"/>
    </row>
    <row r="599" spans="2:2" ht="15" x14ac:dyDescent="0.25">
      <c r="B599" s="213"/>
    </row>
    <row r="600" spans="2:2" ht="15" x14ac:dyDescent="0.25">
      <c r="B600" s="213"/>
    </row>
    <row r="601" spans="2:2" ht="15" x14ac:dyDescent="0.25">
      <c r="B601" s="213"/>
    </row>
    <row r="602" spans="2:2" ht="15" x14ac:dyDescent="0.25">
      <c r="B602" s="213"/>
    </row>
    <row r="603" spans="2:2" ht="15" x14ac:dyDescent="0.25">
      <c r="B603" s="213"/>
    </row>
    <row r="604" spans="2:2" ht="15" x14ac:dyDescent="0.25">
      <c r="B604" s="213"/>
    </row>
    <row r="605" spans="2:2" ht="15" x14ac:dyDescent="0.25">
      <c r="B605" s="213"/>
    </row>
    <row r="606" spans="2:2" ht="15" x14ac:dyDescent="0.25">
      <c r="B606" s="213"/>
    </row>
    <row r="607" spans="2:2" ht="15" x14ac:dyDescent="0.25">
      <c r="B607" s="213"/>
    </row>
    <row r="608" spans="2:2" ht="15" x14ac:dyDescent="0.25">
      <c r="B608" s="213"/>
    </row>
    <row r="609" spans="2:2" ht="15" x14ac:dyDescent="0.25">
      <c r="B609" s="213"/>
    </row>
    <row r="610" spans="2:2" ht="15" x14ac:dyDescent="0.25">
      <c r="B610" s="213"/>
    </row>
    <row r="611" spans="2:2" ht="15" x14ac:dyDescent="0.25">
      <c r="B611" s="213"/>
    </row>
    <row r="612" spans="2:2" ht="15" x14ac:dyDescent="0.25">
      <c r="B612" s="213"/>
    </row>
    <row r="613" spans="2:2" ht="15" x14ac:dyDescent="0.25">
      <c r="B613" s="213"/>
    </row>
    <row r="614" spans="2:2" ht="15" x14ac:dyDescent="0.25">
      <c r="B614" s="213"/>
    </row>
    <row r="615" spans="2:2" ht="15" x14ac:dyDescent="0.25">
      <c r="B615" s="213"/>
    </row>
    <row r="616" spans="2:2" ht="15" x14ac:dyDescent="0.25">
      <c r="B616" s="213"/>
    </row>
    <row r="617" spans="2:2" ht="15" x14ac:dyDescent="0.25">
      <c r="B617" s="213"/>
    </row>
    <row r="618" spans="2:2" ht="15" x14ac:dyDescent="0.25">
      <c r="B618" s="213"/>
    </row>
    <row r="619" spans="2:2" ht="15" x14ac:dyDescent="0.25">
      <c r="B619" s="213"/>
    </row>
    <row r="620" spans="2:2" ht="15" x14ac:dyDescent="0.25">
      <c r="B620" s="213"/>
    </row>
    <row r="621" spans="2:2" ht="15" x14ac:dyDescent="0.25">
      <c r="B621" s="213"/>
    </row>
    <row r="622" spans="2:2" ht="15" x14ac:dyDescent="0.25">
      <c r="B622" s="213"/>
    </row>
    <row r="623" spans="2:2" ht="15" x14ac:dyDescent="0.25">
      <c r="B623" s="213"/>
    </row>
    <row r="624" spans="2:2" ht="15" x14ac:dyDescent="0.25">
      <c r="B624" s="213"/>
    </row>
    <row r="625" spans="2:2" ht="15" x14ac:dyDescent="0.25">
      <c r="B625" s="213"/>
    </row>
    <row r="626" spans="2:2" ht="15" x14ac:dyDescent="0.25">
      <c r="B626" s="213"/>
    </row>
    <row r="627" spans="2:2" ht="15" x14ac:dyDescent="0.25">
      <c r="B627" s="213"/>
    </row>
    <row r="628" spans="2:2" ht="15" x14ac:dyDescent="0.25">
      <c r="B628" s="213"/>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19" ma:contentTypeDescription="Crear nuevo documento." ma:contentTypeScope="" ma:versionID="0998291e2b89af8f14fce0d1cfe1145c">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8abeb79ad0cc4ff2dbbd831f158e86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4F73C5BF-58CE-4674-8AF4-91FECF858B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22C60A-CF07-4998-9100-64C7DBBC7CC6}">
  <ds:schemaRefs>
    <ds:schemaRef ds:uri="http://schemas.microsoft.com/sharepoint/v3/contenttype/forms"/>
  </ds:schemaRefs>
</ds:datastoreItem>
</file>

<file path=customXml/itemProps3.xml><?xml version="1.0" encoding="utf-8"?>
<ds:datastoreItem xmlns:ds="http://schemas.openxmlformats.org/officeDocument/2006/customXml" ds:itemID="{01AF8D91-29FB-46A1-BD5D-B7837117833B}">
  <ds:schemaRefs>
    <ds:schemaRef ds:uri="http://purl.org/dc/terms/"/>
    <ds:schemaRef ds:uri="http://schemas.microsoft.com/office/2006/documentManagement/types"/>
    <ds:schemaRef ds:uri="http://www.w3.org/XML/1998/namespace"/>
    <ds:schemaRef ds:uri="http://schemas.microsoft.com/office/infopath/2007/PartnerControls"/>
    <ds:schemaRef ds:uri="http://purl.org/dc/elements/1.1/"/>
    <ds:schemaRef ds:uri="http://purl.org/dc/dcmitype/"/>
    <ds:schemaRef ds:uri="828201a5-4980-454b-b68f-b51c618fd3e5"/>
    <ds:schemaRef ds:uri="http://schemas.openxmlformats.org/package/2006/metadata/core-properties"/>
    <ds:schemaRef ds:uri="009d42a5-c66e-4786-b0bb-1ca405917402"/>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41</vt:i4>
      </vt:variant>
    </vt:vector>
  </HeadingPairs>
  <TitlesOfParts>
    <vt:vector size="48" baseType="lpstr">
      <vt:lpstr>Sheet1</vt:lpstr>
      <vt:lpstr>PPNE1</vt:lpstr>
      <vt:lpstr>PPNE2</vt:lpstr>
      <vt:lpstr>PPNE3</vt:lpstr>
      <vt:lpstr>PPN4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PPNE1!Títulos_a_imprimir</vt:lpstr>
      <vt:lpstr>PPNE2!Títulos_a_imprimir</vt:lpstr>
    </vt:vector>
  </TitlesOfParts>
  <Company>sespas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Hewlett-Packard Company</cp:lastModifiedBy>
  <cp:lastPrinted>2024-01-19T11:54:03Z</cp:lastPrinted>
  <dcterms:created xsi:type="dcterms:W3CDTF">2007-07-31T17:41:49Z</dcterms:created>
  <dcterms:modified xsi:type="dcterms:W3CDTF">2024-01-25T16:14:52Z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ies>
</file>