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ibre Acceso\Desktop\Downloads\"/>
    </mc:Choice>
  </mc:AlternateContent>
  <xr:revisionPtr revIDLastSave="0" documentId="13_ncr:1_{8152099A-252A-4716-A22A-E86BE7188513}" xr6:coauthVersionLast="47" xr6:coauthVersionMax="47" xr10:uidLastSave="{00000000-0000-0000-0000-000000000000}"/>
  <bookViews>
    <workbookView xWindow="-120" yWindow="-120" windowWidth="20730" windowHeight="11040" tabRatio="923" firstSheet="1" activeTab="1" xr2:uid="{00000000-000D-0000-FFFF-FFFF00000000}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Benef. Empl x pagar Larg. Plaz" sheetId="27" state="hidden" r:id="rId18"/>
    <sheet name="Gastos" sheetId="17" state="hidden" r:id="rId19"/>
  </sheets>
  <externalReferences>
    <externalReference r:id="rId20"/>
    <externalReference r:id="rId21"/>
  </externalReferences>
  <definedNames>
    <definedName name="_xlnm.Print_Area" localSheetId="0">'Balanza Comprobacion'!$A$1:$D$182</definedName>
    <definedName name="_xlnm.Print_Area" localSheetId="1">'ESF SNS'!$A$1:$J$79</definedName>
    <definedName name="_xlnm.Print_Area" localSheetId="9">'nota8 Cuenta por Cobrar'!$A$1:$E$38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4" l="1"/>
  <c r="F17" i="18" s="1"/>
  <c r="B17" i="9"/>
  <c r="F14" i="18" s="1"/>
  <c r="K180" i="17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51" i="18" s="1"/>
  <c r="F57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5" i="18" s="1"/>
  <c r="C35" i="8"/>
  <c r="C24" i="8"/>
  <c r="C37" i="8" s="1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H8" i="19"/>
  <c r="F61" i="18"/>
  <c r="B11" i="15" s="1"/>
  <c r="H43" i="18"/>
  <c r="H58" i="18" s="1"/>
  <c r="H68" i="18" s="1"/>
  <c r="F38" i="18"/>
  <c r="H28" i="18"/>
  <c r="H30" i="18" s="1"/>
  <c r="F25" i="18"/>
  <c r="F23" i="18"/>
  <c r="F22" i="18"/>
  <c r="H18" i="18"/>
  <c r="H8" i="18"/>
  <c r="C2" i="18"/>
  <c r="H180" i="31"/>
  <c r="D179" i="31"/>
  <c r="C179" i="31"/>
  <c r="F43" i="18" l="1"/>
  <c r="F66" i="18"/>
  <c r="B27" i="16"/>
  <c r="F24" i="18" s="1"/>
  <c r="F28" i="18" s="1"/>
  <c r="F17" i="19"/>
  <c r="F24" i="19" s="1"/>
  <c r="F58" i="18"/>
  <c r="F12" i="19"/>
  <c r="F14" i="19" s="1"/>
  <c r="F11" i="18"/>
  <c r="F18" i="18" s="1"/>
  <c r="F68" i="18" l="1"/>
  <c r="F30" i="18"/>
  <c r="F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11" authorId="0" shapeId="0" xr:uid="{00000000-0006-0000-0E00-000001000000}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<sst xmlns="http://schemas.openxmlformats.org/spreadsheetml/2006/main" count="1151" uniqueCount="739">
  <si>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</si>
  <si>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</si>
  <si>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</si>
  <si>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</si>
  <si>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</si>
  <si>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</si>
  <si>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</si>
  <si>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</si>
  <si>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</si>
  <si>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</si>
  <si>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</si>
  <si>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</si>
  <si>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</si>
  <si>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</si>
  <si>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</si>
  <si>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</si>
  <si>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</si>
  <si>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</si>
  <si>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</si>
  <si>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</si>
  <si>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</si>
  <si>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</si>
  <si>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</si>
  <si>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</si>
  <si>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</si>
  <si>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</si>
  <si>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</si>
  <si>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</si>
  <si>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</si>
  <si>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</si>
  <si>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</si>
  <si>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</si>
  <si>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</si>
  <si>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</si>
  <si>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</si>
  <si>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</si>
  <si>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</si>
  <si>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</si>
  <si>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</si>
  <si>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</si>
  <si>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</si>
  <si>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</si>
  <si>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</si>
  <si>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</si>
  <si>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</si>
  <si>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</si>
  <si>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</si>
  <si>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</si>
  <si>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</si>
  <si>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</si>
  <si>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</si>
  <si>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</si>
  <si>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</si>
  <si>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</si>
  <si>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</si>
  <si>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</si>
  <si>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</si>
  <si>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</si>
  <si>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</si>
  <si>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</si>
  <si>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</si>
  <si>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</si>
  <si>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</si>
  <si>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</si>
  <si>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</si>
  <si>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</si>
  <si>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</si>
  <si>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</si>
  <si>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</si>
  <si>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</si>
  <si>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</si>
  <si>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</si>
  <si>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</si>
  <si>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</si>
  <si>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</si>
  <si>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</si>
  <si>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</si>
  <si>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</si>
  <si>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</si>
  <si>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</si>
  <si>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</si>
  <si>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</si>
  <si>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</si>
  <si>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</si>
  <si>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</si>
  <si>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</si>
  <si>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</si>
  <si>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</si>
  <si>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</si>
  <si>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</si>
  <si>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</si>
  <si>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</si>
  <si>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</si>
  <si>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</si>
  <si>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</si>
  <si>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</si>
  <si>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</si>
  <si>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</si>
  <si>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</si>
  <si>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</si>
  <si>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</si>
  <si>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</si>
  <si>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</si>
  <si>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</si>
  <si>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</si>
  <si>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</si>
  <si>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</si>
  <si>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</si>
  <si>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</si>
  <si>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</si>
  <si>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</si>
  <si>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</si>
  <si>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</si>
  <si>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</si>
  <si>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</si>
  <si>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</si>
  <si>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</si>
  <si>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</si>
  <si>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</si>
  <si>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</si>
  <si>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</si>
  <si>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</si>
  <si>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</si>
  <si>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</si>
  <si>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</si>
  <si>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</si>
  <si>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</si>
  <si>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</si>
  <si>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</si>
  <si>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</si>
  <si>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</si>
  <si>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</si>
  <si>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</si>
  <si>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</si>
  <si>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</si>
  <si>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</si>
  <si>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</si>
  <si>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</si>
  <si>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</si>
  <si>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</si>
  <si>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</si>
  <si>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</si>
  <si>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</si>
  <si>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</si>
  <si>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</si>
  <si>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</si>
  <si>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</si>
  <si>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</si>
  <si>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</si>
  <si>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</si>
  <si>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</si>
  <si>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</si>
  <si>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</si>
  <si>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</si>
  <si>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</si>
  <si>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</si>
  <si>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</si>
  <si>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</si>
  <si>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</si>
  <si>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</si>
  <si>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</si>
  <si>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</si>
  <si>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</si>
  <si>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</si>
  <si>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</si>
  <si>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</si>
  <si>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</si>
  <si>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</si>
  <si>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</si>
  <si>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</si>
  <si>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</si>
  <si>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</si>
  <si>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</si>
  <si>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</si>
  <si>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</si>
  <si>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</si>
  <si>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</si>
  <si>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</si>
  <si>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</si>
  <si>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</si>
  <si>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</si>
  <si>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</si>
  <si>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</si>
  <si>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</si>
  <si>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</si>
  <si>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</si>
  <si>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</si>
  <si>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</si>
  <si>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</si>
  <si>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</si>
  <si>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</si>
  <si>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</si>
  <si>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</si>
  <si>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</si>
  <si>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</si>
  <si>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</si>
  <si>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</si>
  <si>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</si>
  <si>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</si>
  <si>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</si>
  <si>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</si>
  <si>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</si>
  <si>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</si>
  <si>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</si>
  <si>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</si>
  <si>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</si>
  <si>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</si>
  <si>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</si>
  <si>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</si>
  <si>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</si>
  <si>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</si>
  <si>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</si>
  <si>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</si>
  <si>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</si>
  <si>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</si>
  <si>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</si>
  <si>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</si>
  <si>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</si>
  <si>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</si>
  <si>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</si>
  <si>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</si>
  <si>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</si>
  <si>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</si>
  <si>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</si>
  <si>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</si>
  <si>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</si>
  <si>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</si>
  <si>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</si>
  <si>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</si>
  <si>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</si>
  <si>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</si>
  <si>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</si>
  <si>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</si>
  <si>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</si>
  <si>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</si>
  <si>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</si>
  <si>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</si>
  <si>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</si>
  <si>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</si>
  <si>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</si>
  <si>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</si>
  <si>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</si>
  <si>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</si>
  <si>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</si>
  <si>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</si>
  <si>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</si>
  <si>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</si>
  <si>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</si>
  <si>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</si>
  <si>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</si>
  <si>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</si>
  <si>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</si>
  <si>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</si>
  <si>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</si>
  <si>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</si>
  <si>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</si>
  <si>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</si>
  <si>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</si>
  <si>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</si>
  <si>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</si>
  <si>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</si>
  <si>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</si>
  <si>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</si>
  <si>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</si>
  <si>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</si>
  <si>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</si>
  <si>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</si>
  <si>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</si>
  <si>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</si>
  <si>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</si>
  <si>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</si>
  <si>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</si>
  <si>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</si>
  <si>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</si>
  <si>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</si>
  <si>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</si>
  <si>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</si>
  <si>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</si>
  <si>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</si>
  <si>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</si>
  <si>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</si>
  <si>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</si>
  <si>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</si>
  <si>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</si>
  <si>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</si>
  <si>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</si>
  <si>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</si>
  <si>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</si>
  <si>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</si>
  <si>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</si>
  <si>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</si>
  <si>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</si>
  <si>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</si>
  <si>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</si>
  <si>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</si>
  <si>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</si>
  <si>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</si>
  <si>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</si>
  <si>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</si>
  <si>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</si>
  <si>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</si>
  <si>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</si>
  <si>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</si>
  <si>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</si>
  <si>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</si>
  <si>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</si>
  <si>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</si>
  <si>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</si>
  <si>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</si>
  <si>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</si>
  <si>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</si>
  <si>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</si>
  <si>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</si>
  <si>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</si>
  <si>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</si>
  <si>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</si>
  <si>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</si>
  <si>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</si>
  <si>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</si>
  <si>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</si>
  <si>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</si>
  <si>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</si>
  <si>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</si>
  <si>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</si>
  <si>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</si>
  <si>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</si>
  <si>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</si>
  <si>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</si>
  <si>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</si>
  <si>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</si>
  <si>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</si>
  <si>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</si>
  <si>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</si>
  <si>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</si>
  <si>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</si>
  <si>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</si>
  <si>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</si>
  <si>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</si>
  <si>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</si>
  <si>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</si>
  <si>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</si>
  <si>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</si>
  <si>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</si>
  <si>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</si>
  <si>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</si>
  <si>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</si>
  <si>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</si>
  <si>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</si>
  <si>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</si>
  <si>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</si>
  <si>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</si>
  <si>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</si>
  <si>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</si>
  <si>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</si>
  <si>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</si>
  <si>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</si>
  <si>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</si>
  <si>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</si>
  <si>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</si>
  <si>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</si>
  <si>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</si>
  <si>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</si>
  <si>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</si>
  <si>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</si>
  <si>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</si>
  <si>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</si>
  <si>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</si>
  <si>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</si>
  <si>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</si>
  <si>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</si>
  <si>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</si>
  <si>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</si>
  <si>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</si>
  <si>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</si>
  <si>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</si>
  <si>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</si>
  <si>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</si>
  <si>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</si>
  <si>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</si>
  <si>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</si>
  <si>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</si>
  <si>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</si>
  <si>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</si>
  <si>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</si>
  <si>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</si>
  <si>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</si>
  <si>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</si>
  <si>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</si>
  <si>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</si>
  <si>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</si>
  <si>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</si>
  <si>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</si>
  <si>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</si>
  <si>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</si>
  <si>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</si>
  <si>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</si>
  <si>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</si>
  <si>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</si>
  <si>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</si>
  <si>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</si>
  <si>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</si>
  <si>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</si>
  <si>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</si>
  <si>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</si>
  <si>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</si>
  <si>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</si>
  <si>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</si>
  <si>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</si>
  <si>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</si>
  <si>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</si>
  <si>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</si>
  <si>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</si>
  <si>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</si>
  <si>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</si>
  <si>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</si>
  <si>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</si>
  <si>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</si>
  <si>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</si>
  <si>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</si>
  <si>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</si>
  <si>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</si>
  <si>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</si>
  <si>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</si>
  <si>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</si>
  <si>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</si>
  <si>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</si>
  <si>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</si>
  <si>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</si>
  <si>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</si>
  <si>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</si>
  <si>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</si>
  <si>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</si>
  <si>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</si>
  <si>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</si>
  <si>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</si>
  <si>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</si>
  <si>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</si>
  <si>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</si>
  <si>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</si>
  <si>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</si>
  <si>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</si>
  <si>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</si>
  <si>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</si>
  <si>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</si>
  <si>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</si>
  <si>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</si>
  <si>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</si>
  <si>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</si>
  <si>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</si>
  <si>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</si>
  <si>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</si>
  <si>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</si>
  <si>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</si>
  <si>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</si>
  <si>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</si>
  <si>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</si>
  <si>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</si>
  <si>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</si>
  <si>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</si>
  <si>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</si>
  <si>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</si>
  <si>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</si>
  <si>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</si>
  <si>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</si>
  <si>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</si>
  <si>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</si>
  <si>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</si>
  <si>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</si>
  <si>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</si>
  <si>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</si>
  <si>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</si>
  <si>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</si>
  <si>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</si>
  <si>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</si>
  <si>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</si>
  <si>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</si>
  <si>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</si>
  <si>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</si>
  <si>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</si>
  <si>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</si>
  <si>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</si>
  <si>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</si>
  <si>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</si>
  <si>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</si>
  <si>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</si>
  <si>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</si>
  <si>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</si>
  <si>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</si>
  <si>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</si>
  <si>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</si>
  <si>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</si>
  <si>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</si>
  <si>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</si>
  <si>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</si>
  <si>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</si>
  <si>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</si>
  <si>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</si>
  <si>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</si>
  <si>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</si>
  <si>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</si>
  <si>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</si>
  <si>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</si>
  <si>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</si>
  <si>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</si>
  <si>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</si>
  <si>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</si>
  <si>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</si>
  <si>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</si>
  <si>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</si>
  <si>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</si>
  <si>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</si>
  <si>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</si>
  <si>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</si>
  <si>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</si>
  <si>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</si>
  <si>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</si>
  <si>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</si>
  <si>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</si>
  <si>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</si>
  <si>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</si>
  <si>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</si>
  <si>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</si>
  <si>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</si>
  <si>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</si>
  <si>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</si>
  <si>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</si>
  <si>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</si>
  <si>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</si>
  <si>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</si>
  <si>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</si>
  <si>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</si>
  <si>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</si>
  <si>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</si>
  <si>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</si>
  <si>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</si>
  <si>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</si>
  <si>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</si>
  <si>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</si>
  <si>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</si>
  <si>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</si>
  <si>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</si>
  <si>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</si>
  <si>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</si>
  <si>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</si>
  <si>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</si>
  <si>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</si>
  <si>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</si>
  <si>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</si>
  <si>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</si>
  <si>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</si>
  <si>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</si>
  <si>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</si>
  <si>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</si>
  <si>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</si>
  <si>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</si>
  <si>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</si>
  <si>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</si>
  <si>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</si>
  <si>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</si>
  <si>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</si>
  <si>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</si>
  <si>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</si>
  <si>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</si>
  <si>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</si>
  <si>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</si>
  <si>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</si>
  <si>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</si>
  <si>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</si>
  <si>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</si>
  <si>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</si>
  <si>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</si>
  <si>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</si>
  <si>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</si>
  <si>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</si>
  <si>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</si>
  <si>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</si>
  <si>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</si>
  <si>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</si>
  <si>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</si>
  <si>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</si>
  <si>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</si>
  <si>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</si>
  <si>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</si>
  <si>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</si>
  <si>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</si>
  <si>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</si>
  <si>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</si>
  <si>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</si>
  <si>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</si>
  <si>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</si>
  <si>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</si>
  <si>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</si>
  <si>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</si>
  <si>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</si>
  <si>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</si>
  <si>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</si>
  <si>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</si>
  <si>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</si>
  <si>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</si>
  <si>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</si>
  <si>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</si>
  <si>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</si>
  <si>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</si>
  <si>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</si>
  <si>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</si>
  <si>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</si>
  <si>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</si>
  <si>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</si>
  <si>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</si>
  <si>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</si>
  <si>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</si>
  <si>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</si>
  <si>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</si>
  <si>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</si>
  <si>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</si>
  <si>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</si>
  <si>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</si>
  <si>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</si>
  <si>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</si>
  <si>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</si>
  <si>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</si>
  <si>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</si>
  <si>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</si>
  <si>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</si>
  <si>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</si>
  <si>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</si>
  <si>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</si>
  <si>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</si>
  <si>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</si>
  <si>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</si>
  <si>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</si>
  <si>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</si>
  <si>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</si>
  <si>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</si>
  <si>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</si>
  <si>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</si>
  <si>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</si>
  <si>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</si>
  <si>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</si>
  <si>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</si>
  <si>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</si>
  <si>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</si>
  <si>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</si>
  <si>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</si>
  <si>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</si>
  <si>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</si>
  <si>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</si>
  <si>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</si>
  <si>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</si>
  <si>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</si>
  <si>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</si>
  <si>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</si>
  <si>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</si>
  <si>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</si>
  <si>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</si>
  <si>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</si>
  <si>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</si>
  <si>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</si>
  <si>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</si>
  <si>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</si>
  <si>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</si>
  <si>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</si>
  <si>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</si>
  <si>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</si>
  <si>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</si>
  <si>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</si>
  <si>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</si>
  <si>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</si>
  <si>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</si>
  <si>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</si>
  <si>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</si>
  <si>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</si>
  <si>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</si>
  <si>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</si>
  <si>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</si>
  <si>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</si>
  <si>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</si>
  <si>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</si>
  <si>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</si>
  <si>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</si>
  <si>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</si>
  <si>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</si>
  <si>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</si>
  <si>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</si>
  <si>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</si>
  <si>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</si>
  <si>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</si>
  <si>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</si>
  <si>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</si>
  <si>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</si>
  <si>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</si>
  <si>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</si>
  <si>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</si>
  <si>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</si>
  <si>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</si>
  <si>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</si>
  <si>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</si>
  <si>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</si>
  <si>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</si>
  <si>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</si>
  <si>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</si>
  <si>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</si>
  <si>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</si>
  <si>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</si>
  <si>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</si>
  <si>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</si>
  <si>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</si>
  <si>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</si>
  <si>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</si>
  <si>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</si>
  <si>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</si>
  <si>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</si>
  <si>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</si>
  <si>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</si>
  <si>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</si>
  <si>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</si>
  <si>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</si>
  <si>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</si>
  <si>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</si>
  <si>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</si>
  <si>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</si>
  <si>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</si>
  <si>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</si>
  <si>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</si>
  <si>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</si>
  <si>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</si>
  <si>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</si>
  <si>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</si>
  <si>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3.1.1.2.08</t>
  </si>
  <si>
    <t>Incentivo</t>
  </si>
  <si>
    <t>Del ejercicio terminado Al 30 de Abril 2026</t>
  </si>
  <si>
    <t>Al 30 de Abril de 2026</t>
  </si>
  <si>
    <t>Del ejercicio terminado al 30 de Abril del 2026</t>
  </si>
  <si>
    <t>Del ejercicio terminado Al 30 de Abril del 2026</t>
  </si>
  <si>
    <t xml:space="preserve">Del ejercicio terminado al 30 Abril del 2026 </t>
  </si>
  <si>
    <t>Del ejercicio terminado Al 30 Abril del 2026</t>
  </si>
  <si>
    <t>Del ejercicio terminado Al 30 ABRIL del  2026</t>
  </si>
  <si>
    <t>Enc. Licda. Esthefany Pérez G.</t>
  </si>
  <si>
    <t>Depto.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</si>
</sst>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1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8"/>
      <color indexed="8"/>
      <name val="Times New Roman"/>
      <charset val="134"/>
    </font>
    <font>
      <sz val="7"/>
      <color rgb="FF212121"/>
      <name val="Times New Roman"/>
      <charset val="134"/>
    </font>
    <font>
      <sz val="9"/>
      <name val="Tahoma"/>
      <charset val="134"/>
    </font>
    <font>
      <b/>
      <sz val="9"/>
      <name val="Tahoma"/>
      <charset val="134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sz val="11"/>
      <color rgb="FF00206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5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0" fillId="0" borderId="0" xfId="0" applyAlignment="1"/>
    <xf numFmtId="0" fontId="58" fillId="2" borderId="0" xfId="0" applyFont="1" applyFill="1" applyAlignment="1"/>
    <xf numFmtId="0" fontId="59" fillId="2" borderId="0" xfId="0" applyFont="1" applyFill="1" applyAlignment="1">
      <alignment horizontal="left"/>
    </xf>
    <xf numFmtId="0" fontId="60" fillId="2" borderId="0" xfId="0" applyFont="1" applyFill="1" applyAlignment="1">
      <alignment horizontal="left"/>
    </xf>
  </cellXfs>
  <cellStyles count="13">
    <cellStyle name="Comma_Hoja de trabajo flujo 2007" xfId="2" xr:uid="{00000000-0005-0000-0000-000031000000}"/>
    <cellStyle name="Millares" xfId="1" builtinId="3"/>
    <cellStyle name="Millares 2" xfId="3" xr:uid="{00000000-0005-0000-0000-000032000000}"/>
    <cellStyle name="Millares 3" xfId="4" xr:uid="{00000000-0005-0000-0000-000033000000}"/>
    <cellStyle name="Millares 3 2" xfId="5" xr:uid="{00000000-0005-0000-0000-000034000000}"/>
    <cellStyle name="Millares 4" xfId="6" xr:uid="{00000000-0005-0000-0000-000035000000}"/>
    <cellStyle name="Millares 5" xfId="7" xr:uid="{00000000-0005-0000-0000-000036000000}"/>
    <cellStyle name="Moneda 2" xfId="8" xr:uid="{00000000-0005-0000-0000-000037000000}"/>
    <cellStyle name="Normal" xfId="0" builtinId="0"/>
    <cellStyle name="Normal 2" xfId="9" xr:uid="{00000000-0005-0000-0000-000038000000}"/>
    <cellStyle name="Normal 2 2" xfId="10" xr:uid="{00000000-0005-0000-0000-000039000000}"/>
    <cellStyle name="Normal 2 2 2" xfId="11" xr:uid="{00000000-0005-0000-0000-00003A000000}"/>
    <cellStyle name="Normal 3" xfId="12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2191275</xdr:colOff>
      <xdr:row>71</xdr:row>
      <xdr:rowOff>127351</xdr:rowOff>
    </xdr:from>
    <xdr:to>
      <xdr:col>5</xdr:col>
      <xdr:colOff>76200</xdr:colOff>
      <xdr:row>78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4BF42E-9F7A-49C1-85C9-262616966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025" y="13767151"/>
          <a:ext cx="1332975" cy="1263299"/>
        </a:xfrm>
        <a:prstGeom prst="rect">
          <a:avLst/>
        </a:prstGeom>
      </xdr:spPr>
    </xdr:pic>
    <xdr:clientData/>
  </xdr:twoCellAnchor>
  <xdr:twoCellAnchor editAs="oneCell">
    <xdr:from>
      <xdr:col>3</xdr:col>
      <xdr:colOff>927802</xdr:colOff>
      <xdr:row>72</xdr:row>
      <xdr:rowOff>114300</xdr:rowOff>
    </xdr:from>
    <xdr:to>
      <xdr:col>3</xdr:col>
      <xdr:colOff>2060221</xdr:colOff>
      <xdr:row>74</xdr:row>
      <xdr:rowOff>189648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B42A8F-806D-06DD-F398-57384744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3552" y="13944600"/>
          <a:ext cx="1132419" cy="456348"/>
        </a:xfrm>
        <a:prstGeom prst="rect">
          <a:avLst/>
        </a:prstGeom>
      </xdr:spPr>
    </xdr:pic>
    <xdr:clientData/>
  </xdr:twoCellAnchor>
  <xdr:twoCellAnchor editAs="oneCell">
    <xdr:from>
      <xdr:col>3</xdr:col>
      <xdr:colOff>2152650</xdr:colOff>
      <xdr:row>42</xdr:row>
      <xdr:rowOff>59142</xdr:rowOff>
    </xdr:from>
    <xdr:to>
      <xdr:col>4</xdr:col>
      <xdr:colOff>113293</xdr:colOff>
      <xdr:row>48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FADC036-8DC6-423D-9297-E507D6D2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8155392"/>
          <a:ext cx="1294393" cy="1226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cuello/Desktop/Estados%20Financieros/Estados%20Financieros%20Agosto-2018%20sns/Estados%20Financieros%20Agosto-2018.xlsx" TargetMode="External"/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mcuello/Desktop/ARCHIVO%20SNS/MODELO%20ESTADOS%20FINANCIERO/EEFF%20Digecog%202017-2016%20JARS%20FinalL.xlsx" TargetMode="External"/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2" t="s">
        <v>1</v>
      </c>
      <c r="C2" s="252"/>
      <c r="D2" s="252"/>
      <c r="E2" s="63"/>
    </row>
    <row r="3" spans="1:8" ht="15.75">
      <c r="A3" s="223"/>
      <c r="B3" s="252" t="s">
        <v>2</v>
      </c>
      <c r="C3" s="252"/>
      <c r="D3" s="252"/>
      <c r="E3" s="63"/>
    </row>
    <row r="4" spans="1:8" ht="15.75">
      <c r="A4" s="223"/>
      <c r="B4" s="252" t="s">
        <v>3</v>
      </c>
      <c r="C4" s="252"/>
      <c r="D4" s="252"/>
      <c r="E4" s="63"/>
    </row>
    <row r="5" spans="1:8" ht="15.75">
      <c r="A5" s="223"/>
      <c r="B5" s="252" t="s">
        <v>4</v>
      </c>
      <c r="C5" s="252"/>
      <c r="D5" s="252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B37"/>
  <sheetViews>
    <sheetView view="pageBreakPreview" zoomScale="90" zoomScaleNormal="100" workbookViewId="0">
      <selection activeCell="B13" sqref="B13"/>
    </sheetView>
  </sheetViews>
  <sheetFormatPr baseColWidth="10" defaultColWidth="11" defaultRowHeight="15"/>
  <cols>
    <col min="1" max="1" width="59" customWidth="1"/>
    <col min="2" max="2" width="19.7109375" customWidth="1"/>
    <col min="3" max="3" width="0.28515625" customWidth="1"/>
  </cols>
  <sheetData>
    <row r="1" spans="1:2" ht="18.75">
      <c r="A1" s="251" t="s">
        <v>571</v>
      </c>
      <c r="B1" s="251"/>
    </row>
    <row r="2" spans="1:2" ht="18.75">
      <c r="A2" s="1" t="s">
        <v>579</v>
      </c>
      <c r="B2" s="1"/>
    </row>
    <row r="3" spans="1:2" ht="18.75">
      <c r="A3" s="251" t="s">
        <v>580</v>
      </c>
      <c r="B3" s="251"/>
    </row>
    <row r="4" spans="1:2" ht="18.75">
      <c r="A4" s="251" t="s">
        <v>734</v>
      </c>
      <c r="B4" s="251"/>
    </row>
    <row r="5" spans="1:2" ht="18.75">
      <c r="A5" s="251" t="s">
        <v>4</v>
      </c>
      <c r="B5" s="251"/>
    </row>
    <row r="9" spans="1:2" ht="15" customHeight="1">
      <c r="A9" s="263" t="s">
        <v>574</v>
      </c>
      <c r="B9" s="266" t="s">
        <v>493</v>
      </c>
    </row>
    <row r="10" spans="1:2" ht="15" customHeight="1">
      <c r="A10" s="264"/>
      <c r="B10" s="267"/>
    </row>
    <row r="11" spans="1:2" ht="15.75" customHeight="1">
      <c r="A11" s="265"/>
      <c r="B11" s="268"/>
    </row>
    <row r="12" spans="1:2" ht="15.75">
      <c r="A12" s="93" t="s">
        <v>581</v>
      </c>
      <c r="B12" s="49">
        <v>8372651.1900000004</v>
      </c>
    </row>
    <row r="13" spans="1:2" ht="15.75">
      <c r="A13" s="94" t="s">
        <v>582</v>
      </c>
      <c r="B13" s="49"/>
    </row>
    <row r="14" spans="1:2" ht="15.75">
      <c r="A14" s="94" t="s">
        <v>583</v>
      </c>
      <c r="B14" s="41"/>
    </row>
    <row r="15" spans="1:2" ht="15.75">
      <c r="A15" s="94" t="s">
        <v>584</v>
      </c>
      <c r="B15" s="41"/>
    </row>
    <row r="16" spans="1:2" ht="15.75">
      <c r="A16" s="94" t="s">
        <v>585</v>
      </c>
      <c r="B16" s="41"/>
    </row>
    <row r="17" spans="1:2" ht="15.75">
      <c r="A17" s="95" t="s">
        <v>586</v>
      </c>
      <c r="B17" s="61">
        <f>SUM(B12:B16)</f>
        <v>8372651.1900000004</v>
      </c>
    </row>
    <row r="18" spans="1:2">
      <c r="A18" s="96"/>
      <c r="B18" s="97"/>
    </row>
    <row r="19" spans="1:2">
      <c r="A19" s="96"/>
      <c r="B19" s="97"/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28515625" customWidth="1"/>
    <col min="3" max="3" width="12.7109375" customWidth="1"/>
  </cols>
  <sheetData>
    <row r="1" spans="1:3" ht="18.75">
      <c r="A1" s="251" t="s">
        <v>538</v>
      </c>
      <c r="B1" s="251"/>
    </row>
    <row r="2" spans="1:3" ht="18.75">
      <c r="A2" s="251" t="s">
        <v>587</v>
      </c>
      <c r="B2" s="251"/>
    </row>
    <row r="3" spans="1:3" ht="18.75">
      <c r="A3" s="251" t="s">
        <v>588</v>
      </c>
      <c r="B3" s="251"/>
    </row>
    <row r="4" spans="1:3" ht="18.75">
      <c r="A4" s="251" t="s">
        <v>734</v>
      </c>
      <c r="B4" s="251"/>
    </row>
    <row r="5" spans="1:3" ht="18.75">
      <c r="A5" s="251" t="s">
        <v>4</v>
      </c>
      <c r="B5" s="251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574</v>
      </c>
      <c r="B9" s="46" t="s">
        <v>493</v>
      </c>
    </row>
    <row r="10" spans="1:3" ht="15.75">
      <c r="A10" s="91" t="s">
        <v>589</v>
      </c>
      <c r="B10" s="92">
        <v>523276516.99000001</v>
      </c>
    </row>
    <row r="11" spans="1:3" ht="15" customHeight="1">
      <c r="A11" s="42" t="s">
        <v>590</v>
      </c>
      <c r="B11" s="61">
        <f>+B10</f>
        <v>523276516.99000001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B28"/>
  <sheetViews>
    <sheetView workbookViewId="0">
      <selection activeCell="B17" sqref="B17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51" t="s">
        <v>571</v>
      </c>
      <c r="B1" s="251"/>
    </row>
    <row r="2" spans="1:2" ht="18.75">
      <c r="A2" s="1" t="s">
        <v>587</v>
      </c>
      <c r="B2" s="1"/>
    </row>
    <row r="3" spans="1:2" ht="18.75">
      <c r="A3" s="251" t="s">
        <v>591</v>
      </c>
      <c r="B3" s="251"/>
    </row>
    <row r="4" spans="1:2" ht="18.75">
      <c r="A4" s="251" t="s">
        <v>730</v>
      </c>
      <c r="B4" s="251"/>
    </row>
    <row r="5" spans="1:2" ht="18.75">
      <c r="A5" s="251" t="s">
        <v>4</v>
      </c>
      <c r="B5" s="251"/>
    </row>
    <row r="8" spans="1:2">
      <c r="A8" s="269" t="s">
        <v>592</v>
      </c>
      <c r="B8" s="266" t="s">
        <v>493</v>
      </c>
    </row>
    <row r="9" spans="1:2">
      <c r="A9" s="270"/>
      <c r="B9" s="267"/>
    </row>
    <row r="10" spans="1:2" ht="15.75">
      <c r="A10" s="77" t="s">
        <v>556</v>
      </c>
      <c r="B10" s="23">
        <v>12588960.07</v>
      </c>
    </row>
    <row r="11" spans="1:2" ht="15.75">
      <c r="A11" s="81" t="s">
        <v>593</v>
      </c>
      <c r="B11" s="82">
        <f>SUM(B10)</f>
        <v>12588960.07</v>
      </c>
    </row>
    <row r="12" spans="1:2" ht="15.75">
      <c r="B12" s="83"/>
    </row>
    <row r="13" spans="1:2" ht="15.75">
      <c r="A13" s="84" t="s">
        <v>594</v>
      </c>
      <c r="B13" s="260" t="s">
        <v>493</v>
      </c>
    </row>
    <row r="14" spans="1:2" ht="15.75">
      <c r="A14" s="86" t="s">
        <v>434</v>
      </c>
      <c r="B14" s="262"/>
    </row>
    <row r="15" spans="1:2" ht="15.75">
      <c r="A15" s="87" t="s">
        <v>542</v>
      </c>
      <c r="B15" s="23"/>
    </row>
    <row r="16" spans="1:2" ht="15.75">
      <c r="A16" s="87" t="s">
        <v>543</v>
      </c>
      <c r="B16" s="23"/>
    </row>
    <row r="17" spans="1:2" ht="15.75">
      <c r="A17" s="87" t="s">
        <v>547</v>
      </c>
      <c r="B17" s="23"/>
    </row>
    <row r="18" spans="1:2" ht="15.75">
      <c r="A18" s="87" t="s">
        <v>549</v>
      </c>
      <c r="B18" s="23"/>
    </row>
    <row r="19" spans="1:2" ht="15.75">
      <c r="A19" s="87" t="s">
        <v>551</v>
      </c>
      <c r="B19" s="23"/>
    </row>
    <row r="20" spans="1:2" ht="15.75">
      <c r="A20" s="87" t="s">
        <v>553</v>
      </c>
      <c r="B20" s="23"/>
    </row>
    <row r="21" spans="1:2" ht="15.75">
      <c r="A21" s="87" t="s">
        <v>555</v>
      </c>
      <c r="B21" s="23"/>
    </row>
    <row r="22" spans="1:2" ht="15.75">
      <c r="A22" s="77" t="s">
        <v>557</v>
      </c>
      <c r="B22" s="13"/>
    </row>
    <row r="23" spans="1:2" ht="15.75">
      <c r="A23" s="77" t="s">
        <v>558</v>
      </c>
      <c r="B23" s="88">
        <v>0</v>
      </c>
    </row>
    <row r="24" spans="1:2" ht="15.75">
      <c r="A24" s="87" t="s">
        <v>564</v>
      </c>
      <c r="B24" s="23"/>
    </row>
    <row r="25" spans="1:2" ht="15.75">
      <c r="A25" s="77" t="s">
        <v>567</v>
      </c>
      <c r="B25" s="23"/>
    </row>
    <row r="26" spans="1:2" ht="18.75">
      <c r="A26" s="89" t="s">
        <v>593</v>
      </c>
      <c r="B26" s="90">
        <f>SUM(B15:B25)</f>
        <v>0</v>
      </c>
    </row>
    <row r="27" spans="1:2" ht="18.75">
      <c r="A27" s="89" t="s">
        <v>595</v>
      </c>
      <c r="B27" s="90">
        <f>+B11+B26</f>
        <v>12588960.07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51" t="s">
        <v>571</v>
      </c>
      <c r="B1" s="251"/>
    </row>
    <row r="2" spans="1:2" ht="18.75">
      <c r="A2" s="251" t="s">
        <v>596</v>
      </c>
      <c r="B2" s="251"/>
    </row>
    <row r="3" spans="1:2" ht="18.75">
      <c r="A3" s="251" t="s">
        <v>597</v>
      </c>
      <c r="B3" s="251"/>
    </row>
    <row r="4" spans="1:2" ht="18.75">
      <c r="A4" s="251" t="s">
        <v>4</v>
      </c>
      <c r="B4" s="251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574</v>
      </c>
      <c r="B8" s="46" t="s">
        <v>493</v>
      </c>
    </row>
    <row r="9" spans="1:2" ht="15.75">
      <c r="A9" s="77" t="s">
        <v>598</v>
      </c>
      <c r="B9" s="78"/>
    </row>
    <row r="10" spans="1:2" ht="15.75">
      <c r="A10" s="38" t="s">
        <v>599</v>
      </c>
      <c r="B10" s="78"/>
    </row>
    <row r="11" spans="1:2" ht="15.75">
      <c r="A11" s="77" t="s">
        <v>600</v>
      </c>
      <c r="B11" s="79"/>
    </row>
    <row r="12" spans="1:2" ht="15.75">
      <c r="A12" s="77" t="s">
        <v>601</v>
      </c>
      <c r="B12" s="79">
        <v>0</v>
      </c>
    </row>
    <row r="13" spans="1:2" ht="15.75">
      <c r="A13" s="77" t="s">
        <v>602</v>
      </c>
      <c r="B13" s="49"/>
    </row>
    <row r="14" spans="1:2" ht="15.75">
      <c r="A14" s="77" t="s">
        <v>603</v>
      </c>
      <c r="B14" s="49"/>
    </row>
    <row r="15" spans="1:2" ht="15.75">
      <c r="A15" s="12" t="s">
        <v>604</v>
      </c>
      <c r="B15" s="49"/>
    </row>
    <row r="16" spans="1:2" ht="15.75">
      <c r="A16" s="12" t="s">
        <v>605</v>
      </c>
      <c r="B16" s="49"/>
    </row>
    <row r="17" spans="1:2" ht="15.75">
      <c r="A17" s="80" t="s">
        <v>606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2" t="s">
        <v>267</v>
      </c>
      <c r="B1" s="252"/>
      <c r="C1" s="252"/>
      <c r="D1" s="252"/>
      <c r="E1" s="252"/>
      <c r="F1" s="252"/>
      <c r="G1" s="252"/>
      <c r="H1" s="252"/>
    </row>
    <row r="2" spans="1:9" ht="15.75">
      <c r="A2" s="252" t="s">
        <v>607</v>
      </c>
      <c r="B2" s="252"/>
      <c r="C2" s="252"/>
      <c r="D2" s="252"/>
      <c r="E2" s="252"/>
      <c r="F2" s="252"/>
      <c r="G2" s="252"/>
      <c r="H2" s="252"/>
    </row>
    <row r="3" spans="1:9" ht="15.75">
      <c r="A3" s="252" t="s">
        <v>608</v>
      </c>
      <c r="B3" s="252"/>
      <c r="C3" s="252"/>
      <c r="D3" s="252"/>
      <c r="E3" s="252"/>
      <c r="F3" s="252"/>
      <c r="G3" s="252"/>
      <c r="H3" s="252"/>
    </row>
    <row r="4" spans="1:9" ht="15.75">
      <c r="A4" s="252" t="s">
        <v>4</v>
      </c>
      <c r="B4" s="252"/>
      <c r="C4" s="252"/>
      <c r="D4" s="252"/>
      <c r="E4" s="252"/>
      <c r="F4" s="252"/>
      <c r="G4" s="252"/>
      <c r="H4" s="252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609</v>
      </c>
      <c r="B6" s="64"/>
      <c r="C6" s="64"/>
      <c r="D6" s="64"/>
      <c r="E6" s="64"/>
      <c r="F6" s="64"/>
      <c r="G6" s="64"/>
      <c r="H6" s="64"/>
    </row>
    <row r="7" spans="1:9">
      <c r="A7" s="66" t="s">
        <v>610</v>
      </c>
      <c r="B7" s="64"/>
      <c r="C7" s="64"/>
      <c r="D7" s="64"/>
      <c r="E7" s="64"/>
      <c r="F7" s="64"/>
      <c r="G7" s="64"/>
      <c r="H7" s="64"/>
    </row>
    <row r="8" spans="1:9">
      <c r="A8" s="271" t="s">
        <v>611</v>
      </c>
      <c r="B8" s="273" t="s">
        <v>612</v>
      </c>
      <c r="C8" s="68" t="s">
        <v>613</v>
      </c>
      <c r="D8" s="67" t="s">
        <v>614</v>
      </c>
      <c r="E8" s="68" t="s">
        <v>615</v>
      </c>
      <c r="F8" s="68" t="s">
        <v>616</v>
      </c>
      <c r="G8" s="67" t="s">
        <v>617</v>
      </c>
      <c r="H8" s="271" t="s">
        <v>595</v>
      </c>
    </row>
    <row r="9" spans="1:9">
      <c r="A9" s="272"/>
      <c r="B9" s="274"/>
      <c r="C9" s="70" t="s">
        <v>618</v>
      </c>
      <c r="D9" s="69" t="s">
        <v>619</v>
      </c>
      <c r="E9" s="70" t="s">
        <v>620</v>
      </c>
      <c r="F9" s="70" t="s">
        <v>621</v>
      </c>
      <c r="G9" s="69" t="s">
        <v>622</v>
      </c>
      <c r="H9" s="272"/>
    </row>
    <row r="10" spans="1:9">
      <c r="A10" s="71" t="s">
        <v>623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624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625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626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627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276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628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406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629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630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626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628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631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51" t="s">
        <v>571</v>
      </c>
      <c r="B1" s="251"/>
    </row>
    <row r="2" spans="1:2" ht="18.75">
      <c r="A2" s="251" t="s">
        <v>587</v>
      </c>
      <c r="B2" s="251"/>
    </row>
    <row r="3" spans="1:2" ht="18.75">
      <c r="A3" s="251" t="s">
        <v>632</v>
      </c>
      <c r="B3" s="251"/>
    </row>
    <row r="4" spans="1:2" ht="18.75">
      <c r="A4" s="251" t="s">
        <v>735</v>
      </c>
      <c r="B4" s="251"/>
    </row>
    <row r="5" spans="1:2" ht="18.75">
      <c r="A5" s="251" t="s">
        <v>4</v>
      </c>
      <c r="B5" s="251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574</v>
      </c>
      <c r="B9" s="46" t="s">
        <v>493</v>
      </c>
    </row>
    <row r="10" spans="1:2" ht="15.75">
      <c r="A10" s="57" t="s">
        <v>633</v>
      </c>
      <c r="B10" s="58">
        <v>26058435.120000001</v>
      </c>
    </row>
    <row r="11" spans="1:2" ht="15.75" hidden="1">
      <c r="A11" s="59"/>
      <c r="B11" s="60"/>
    </row>
    <row r="12" spans="1:2" ht="15.75">
      <c r="A12" s="42" t="s">
        <v>634</v>
      </c>
      <c r="B12" s="61">
        <f>SUM(B10:B11)</f>
        <v>26058435.120000001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51" t="s">
        <v>571</v>
      </c>
      <c r="B1" s="251"/>
    </row>
    <row r="2" spans="1:2" ht="18.75">
      <c r="A2" s="251" t="s">
        <v>635</v>
      </c>
      <c r="B2" s="251"/>
    </row>
    <row r="3" spans="1:2" ht="18.75">
      <c r="A3" s="251" t="s">
        <v>636</v>
      </c>
      <c r="B3" s="251"/>
    </row>
    <row r="4" spans="1:2" ht="18.75">
      <c r="A4" s="251" t="s">
        <v>4</v>
      </c>
      <c r="B4" s="251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75" t="s">
        <v>574</v>
      </c>
      <c r="B8" s="266" t="s">
        <v>493</v>
      </c>
    </row>
    <row r="9" spans="1:2">
      <c r="A9" s="276"/>
      <c r="B9" s="267"/>
    </row>
    <row r="10" spans="1:2">
      <c r="A10" s="277"/>
      <c r="B10" s="268"/>
    </row>
    <row r="11" spans="1:2" ht="15.75">
      <c r="A11" s="52" t="s">
        <v>637</v>
      </c>
      <c r="B11" s="53">
        <f>+'ESF SNS'!F61</f>
        <v>0</v>
      </c>
    </row>
    <row r="12" spans="1:2" ht="15.75">
      <c r="A12" s="54" t="s">
        <v>638</v>
      </c>
      <c r="B12" s="53">
        <f>+'ESF SNS'!F63</f>
        <v>0</v>
      </c>
    </row>
    <row r="13" spans="1:2" ht="15.75">
      <c r="A13" s="55" t="s">
        <v>639</v>
      </c>
      <c r="B13" s="53"/>
    </row>
    <row r="14" spans="1:2" ht="15.75">
      <c r="A14" s="42" t="s">
        <v>640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D15"/>
  <sheetViews>
    <sheetView workbookViewId="0">
      <selection activeCell="B12" sqref="B12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51" t="s">
        <v>538</v>
      </c>
      <c r="B1" s="251"/>
    </row>
    <row r="2" spans="1:4" ht="18.75">
      <c r="A2" s="1" t="s">
        <v>587</v>
      </c>
      <c r="B2" s="1"/>
    </row>
    <row r="3" spans="1:4" ht="18.75">
      <c r="A3" s="251" t="s">
        <v>641</v>
      </c>
      <c r="B3" s="251"/>
    </row>
    <row r="4" spans="1:4" ht="18.75">
      <c r="A4" s="251" t="s">
        <v>736</v>
      </c>
      <c r="B4" s="251"/>
    </row>
    <row r="5" spans="1:4" ht="18.75">
      <c r="A5" s="251" t="s">
        <v>4</v>
      </c>
      <c r="B5" s="251"/>
    </row>
    <row r="6" spans="1:4" ht="15.75">
      <c r="A6" s="44"/>
    </row>
    <row r="8" spans="1:4" ht="15" customHeight="1">
      <c r="A8" s="45" t="s">
        <v>642</v>
      </c>
      <c r="B8" s="46" t="s">
        <v>493</v>
      </c>
    </row>
    <row r="9" spans="1:4" ht="15.75">
      <c r="A9" s="11" t="s">
        <v>643</v>
      </c>
      <c r="B9" s="47">
        <v>95784823</v>
      </c>
      <c r="C9" s="31"/>
      <c r="D9" s="31"/>
    </row>
    <row r="10" spans="1:4" ht="15.75">
      <c r="A10" s="48" t="s">
        <v>644</v>
      </c>
      <c r="B10" s="47">
        <v>98063753.5</v>
      </c>
      <c r="C10" s="31"/>
    </row>
    <row r="11" spans="1:4" ht="15.75">
      <c r="A11" s="48" t="s">
        <v>645</v>
      </c>
      <c r="B11" s="49">
        <v>126262575</v>
      </c>
      <c r="C11" s="31"/>
      <c r="D11" s="31"/>
    </row>
    <row r="12" spans="1:4">
      <c r="A12" s="50" t="s">
        <v>646</v>
      </c>
      <c r="B12" s="51">
        <f>SUM(B9:B11)</f>
        <v>320111151.5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51" t="s">
        <v>571</v>
      </c>
      <c r="B1" s="251"/>
    </row>
    <row r="2" spans="1:2" ht="18.75">
      <c r="A2" s="251" t="s">
        <v>647</v>
      </c>
      <c r="B2" s="251"/>
    </row>
    <row r="3" spans="1:2" ht="18.75">
      <c r="A3" s="251" t="s">
        <v>648</v>
      </c>
      <c r="B3" s="251"/>
    </row>
    <row r="4" spans="1:2" ht="18.75">
      <c r="A4" s="251" t="s">
        <v>4</v>
      </c>
      <c r="B4" s="251"/>
    </row>
    <row r="5" spans="1:2" ht="15.75">
      <c r="A5" s="34"/>
      <c r="B5" s="35"/>
    </row>
    <row r="6" spans="1:2" ht="15.75">
      <c r="A6" s="34"/>
      <c r="B6" s="35"/>
    </row>
    <row r="7" spans="1:2">
      <c r="A7" s="263" t="s">
        <v>574</v>
      </c>
      <c r="B7" s="266" t="s">
        <v>493</v>
      </c>
    </row>
    <row r="8" spans="1:2">
      <c r="A8" s="264"/>
      <c r="B8" s="267"/>
    </row>
    <row r="9" spans="1:2">
      <c r="A9" s="265"/>
      <c r="B9" s="268"/>
    </row>
    <row r="10" spans="1:2" ht="15.75">
      <c r="A10" s="38" t="s">
        <v>575</v>
      </c>
      <c r="B10" s="39">
        <v>0</v>
      </c>
    </row>
    <row r="11" spans="1:2" ht="15.75">
      <c r="A11" s="40" t="s">
        <v>576</v>
      </c>
      <c r="B11" s="41">
        <v>0</v>
      </c>
    </row>
    <row r="12" spans="1:2" ht="15.75">
      <c r="A12" s="40" t="s">
        <v>577</v>
      </c>
      <c r="B12" s="41">
        <v>0</v>
      </c>
    </row>
    <row r="13" spans="1:2" ht="17.25">
      <c r="A13" s="42" t="s">
        <v>649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51" t="s">
        <v>571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</row>
    <row r="3" spans="1:11" ht="18.75">
      <c r="A3" s="251" t="s">
        <v>650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</row>
    <row r="4" spans="1:11" ht="18.75">
      <c r="A4" s="251" t="s">
        <v>651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1" ht="18.75">
      <c r="A5" s="251" t="s">
        <v>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>
      <c r="B6" s="2"/>
    </row>
    <row r="7" spans="1:11">
      <c r="B7" s="3" t="s">
        <v>652</v>
      </c>
      <c r="C7" s="3" t="s">
        <v>653</v>
      </c>
      <c r="D7" s="3" t="s">
        <v>654</v>
      </c>
      <c r="E7" s="3" t="s">
        <v>655</v>
      </c>
      <c r="F7" s="3" t="s">
        <v>656</v>
      </c>
      <c r="G7" s="3" t="s">
        <v>657</v>
      </c>
      <c r="H7" s="3" t="s">
        <v>658</v>
      </c>
      <c r="I7" s="3" t="s">
        <v>659</v>
      </c>
      <c r="J7" s="3" t="s">
        <v>660</v>
      </c>
      <c r="K7" s="3" t="s">
        <v>661</v>
      </c>
    </row>
    <row r="8" spans="1:11">
      <c r="A8" s="4" t="s">
        <v>5</v>
      </c>
      <c r="B8" s="5" t="s">
        <v>662</v>
      </c>
      <c r="C8" s="5" t="s">
        <v>663</v>
      </c>
      <c r="D8" s="5" t="s">
        <v>664</v>
      </c>
      <c r="E8" s="5" t="s">
        <v>665</v>
      </c>
      <c r="F8" s="5" t="s">
        <v>666</v>
      </c>
      <c r="G8" s="5" t="s">
        <v>667</v>
      </c>
      <c r="H8" s="5" t="s">
        <v>668</v>
      </c>
      <c r="I8" s="5" t="s">
        <v>669</v>
      </c>
      <c r="J8" s="5" t="s">
        <v>670</v>
      </c>
      <c r="K8" s="5" t="s">
        <v>671</v>
      </c>
    </row>
    <row r="9" spans="1:11" ht="18.75">
      <c r="A9" s="6" t="s">
        <v>672</v>
      </c>
      <c r="B9" s="7" t="s">
        <v>673</v>
      </c>
      <c r="C9" s="7">
        <v>0</v>
      </c>
      <c r="D9" s="7" t="s">
        <v>674</v>
      </c>
      <c r="E9" s="7" t="s">
        <v>675</v>
      </c>
      <c r="F9" s="7" t="s">
        <v>676</v>
      </c>
      <c r="G9" s="7" t="s">
        <v>677</v>
      </c>
      <c r="H9" s="7" t="s">
        <v>678</v>
      </c>
      <c r="I9" s="7" t="s">
        <v>679</v>
      </c>
      <c r="J9" s="7" t="s">
        <v>680</v>
      </c>
      <c r="K9" s="7" t="s">
        <v>681</v>
      </c>
    </row>
    <row r="10" spans="1:11" ht="18.75">
      <c r="A10" s="6" t="s">
        <v>682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683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495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684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685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686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687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688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283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689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690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691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692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693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694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470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695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696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697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698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699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511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700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701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702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703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477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704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512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705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706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707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708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709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710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711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712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713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713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714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530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715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284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716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717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718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719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720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721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722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723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724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725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726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727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3"/>
  <sheetViews>
    <sheetView tabSelected="1" view="pageBreakPreview" topLeftCell="C60" zoomScaleNormal="100" workbookViewId="0">
      <selection activeCell="F75" sqref="F75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12.140625" style="4" customWidth="1"/>
    <col min="10" max="10" width="32.140625" style="4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78" t="str">
        <f>+[1]BC!D5</f>
        <v>Servicio Nacional de Salud</v>
      </c>
      <c r="D2" s="278"/>
      <c r="E2" s="278"/>
      <c r="F2" s="278"/>
      <c r="G2" s="278"/>
      <c r="H2" s="278"/>
      <c r="I2" s="62"/>
    </row>
    <row r="3" spans="1:10" ht="15.75">
      <c r="C3" s="279" t="s">
        <v>1</v>
      </c>
      <c r="D3" s="279"/>
      <c r="E3" s="279"/>
      <c r="F3" s="279"/>
      <c r="G3" s="279"/>
      <c r="H3" s="280"/>
      <c r="I3" s="62"/>
    </row>
    <row r="4" spans="1:10" ht="15.75">
      <c r="C4" s="279" t="s">
        <v>192</v>
      </c>
      <c r="D4" s="279"/>
      <c r="E4" s="279"/>
      <c r="F4" s="279"/>
      <c r="G4" s="279"/>
      <c r="H4" s="279"/>
      <c r="I4" s="62"/>
    </row>
    <row r="5" spans="1:10" ht="15.75">
      <c r="C5" s="279" t="s">
        <v>731</v>
      </c>
      <c r="D5" s="279"/>
      <c r="E5" s="279"/>
      <c r="F5" s="279"/>
      <c r="G5" s="279"/>
      <c r="H5" s="279"/>
      <c r="I5" s="62"/>
    </row>
    <row r="6" spans="1:10" ht="15.75">
      <c r="C6" s="279" t="s">
        <v>4</v>
      </c>
      <c r="D6" s="279"/>
      <c r="E6" s="279"/>
      <c r="F6" s="279"/>
      <c r="G6" s="279"/>
      <c r="H6" s="279"/>
      <c r="I6" s="62"/>
    </row>
    <row r="7" spans="1:10" ht="15.75">
      <c r="C7" s="279" t="s">
        <v>728</v>
      </c>
      <c r="D7" s="279"/>
      <c r="E7" s="279"/>
      <c r="F7" s="279"/>
      <c r="G7" s="281"/>
      <c r="H7" s="281"/>
      <c r="I7" s="62"/>
    </row>
    <row r="8" spans="1:10">
      <c r="C8" s="202"/>
      <c r="D8" s="202"/>
      <c r="E8" s="202"/>
      <c r="F8" s="203">
        <v>2026</v>
      </c>
      <c r="G8" s="204"/>
      <c r="H8" s="203">
        <f>+[2]BC!G11</f>
        <v>2016</v>
      </c>
      <c r="I8" s="62"/>
    </row>
    <row r="9" spans="1:10">
      <c r="A9" s="184" t="s">
        <v>193</v>
      </c>
      <c r="C9" s="205" t="s">
        <v>194</v>
      </c>
      <c r="D9" s="206"/>
      <c r="E9" s="206"/>
      <c r="F9" s="207"/>
      <c r="G9" s="208"/>
      <c r="H9" s="208"/>
      <c r="I9" s="62"/>
    </row>
    <row r="10" spans="1:10">
      <c r="C10" s="205" t="s">
        <v>195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196</v>
      </c>
      <c r="E11" s="202"/>
      <c r="F11" s="209">
        <f>+'nota7 Efectivo'!C37</f>
        <v>12588960.07</v>
      </c>
      <c r="G11" s="210"/>
      <c r="H11" s="209"/>
      <c r="I11" s="62"/>
    </row>
    <row r="12" spans="1:10" customFormat="1">
      <c r="A12" s="211" t="s">
        <v>197</v>
      </c>
      <c r="B12" s="62"/>
      <c r="C12" s="202"/>
      <c r="D12" s="202" t="s">
        <v>198</v>
      </c>
      <c r="E12" s="202"/>
      <c r="F12" s="209"/>
      <c r="G12" s="210"/>
      <c r="H12" s="209"/>
      <c r="I12" s="62"/>
      <c r="J12" s="62"/>
    </row>
    <row r="13" spans="1:10" customFormat="1">
      <c r="A13" s="211" t="s">
        <v>199</v>
      </c>
      <c r="B13" s="62"/>
      <c r="C13" s="202"/>
      <c r="D13" s="202" t="s">
        <v>200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201</v>
      </c>
      <c r="E14" s="202"/>
      <c r="F14" s="209">
        <f>+'nota8 Cuenta por Cobrar'!B17</f>
        <v>8372651.1900000004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202</v>
      </c>
      <c r="E15" s="202"/>
      <c r="F15" s="212">
        <f>+'nota9 Inventario'!B12</f>
        <v>320111151.5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203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204</v>
      </c>
      <c r="B17" s="62"/>
      <c r="C17" s="202"/>
      <c r="D17" s="202" t="s">
        <v>205</v>
      </c>
      <c r="E17" s="202"/>
      <c r="F17" s="212">
        <f>+'nota13 Benef.Emplxp Corto Plazo'!B13</f>
        <v>110510.69</v>
      </c>
      <c r="G17" s="210"/>
      <c r="H17" s="212"/>
      <c r="I17" s="62"/>
      <c r="J17" s="62"/>
    </row>
    <row r="18" spans="1:13">
      <c r="C18" s="205" t="s">
        <v>206</v>
      </c>
      <c r="D18" s="202"/>
      <c r="E18" s="202"/>
      <c r="F18" s="213">
        <f>SUM(F10:F17)</f>
        <v>341183273.44999999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207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208</v>
      </c>
      <c r="B21" s="62"/>
      <c r="C21" s="202"/>
      <c r="D21" s="202" t="s">
        <v>209</v>
      </c>
      <c r="E21" s="202"/>
      <c r="F21" s="209"/>
      <c r="G21" s="210"/>
      <c r="H21" s="209"/>
      <c r="I21" s="62"/>
      <c r="J21" s="62"/>
    </row>
    <row r="22" spans="1:13" customFormat="1">
      <c r="A22" s="211" t="s">
        <v>210</v>
      </c>
      <c r="B22" s="62"/>
      <c r="C22" s="202"/>
      <c r="D22" s="202" t="s">
        <v>211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212</v>
      </c>
      <c r="B23" s="62"/>
      <c r="C23" s="202"/>
      <c r="D23" s="202" t="s">
        <v>213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214</v>
      </c>
      <c r="B24" s="62"/>
      <c r="C24" s="202"/>
      <c r="D24" s="202" t="s">
        <v>215</v>
      </c>
      <c r="E24" s="202"/>
      <c r="F24" s="209">
        <f>+'nota17 Ingresos'!B27</f>
        <v>12588960.07</v>
      </c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216</v>
      </c>
      <c r="E25" s="202"/>
      <c r="F25" s="212">
        <f>+'nota10 Mobiliario Eq. Ofc.'!H16</f>
        <v>195562718.87</v>
      </c>
      <c r="G25" s="210"/>
      <c r="H25" s="209"/>
      <c r="I25" s="62"/>
      <c r="M25" s="218"/>
    </row>
    <row r="26" spans="1:13">
      <c r="A26" s="184" t="s">
        <v>217</v>
      </c>
      <c r="C26" s="202"/>
      <c r="D26" s="202" t="s">
        <v>218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219</v>
      </c>
      <c r="B27" s="62"/>
      <c r="C27" s="202"/>
      <c r="D27" s="202" t="s">
        <v>220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221</v>
      </c>
      <c r="D28" s="202"/>
      <c r="E28" s="202"/>
      <c r="F28" s="213">
        <f>SUM(F21:F27)</f>
        <v>208151678.94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222</v>
      </c>
      <c r="D30" s="202"/>
      <c r="E30" s="202"/>
      <c r="F30" s="215">
        <f>SUM(F28,F18)</f>
        <v>549334952.38999999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223</v>
      </c>
      <c r="D32" s="202"/>
      <c r="E32" s="202"/>
      <c r="F32" s="209"/>
      <c r="G32" s="209"/>
      <c r="H32" s="209"/>
      <c r="I32" s="62"/>
    </row>
    <row r="33" spans="1:10">
      <c r="C33" s="205" t="s">
        <v>224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225</v>
      </c>
      <c r="B34" s="62"/>
      <c r="C34" s="202"/>
      <c r="D34" s="202" t="s">
        <v>226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227</v>
      </c>
      <c r="E35" s="202"/>
      <c r="F35" s="209">
        <f>+'nota11 CXP Corto plazo'!B11</f>
        <v>523276516.99000001</v>
      </c>
      <c r="G35" s="210"/>
      <c r="H35" s="209"/>
      <c r="I35" s="62"/>
    </row>
    <row r="36" spans="1:10" customFormat="1">
      <c r="A36" s="211" t="s">
        <v>228</v>
      </c>
      <c r="B36" s="62"/>
      <c r="C36" s="202"/>
      <c r="D36" s="202" t="s">
        <v>229</v>
      </c>
      <c r="E36" s="202"/>
      <c r="F36" s="209"/>
      <c r="G36" s="210"/>
      <c r="H36" s="209"/>
      <c r="I36" s="62"/>
      <c r="J36" s="62"/>
    </row>
    <row r="37" spans="1:10" customFormat="1">
      <c r="A37" s="211" t="s">
        <v>230</v>
      </c>
      <c r="B37" s="62"/>
      <c r="C37" s="202"/>
      <c r="D37" s="202" t="s">
        <v>231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232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233</v>
      </c>
      <c r="B39" s="62"/>
      <c r="C39" s="202"/>
      <c r="D39" s="202" t="s">
        <v>234</v>
      </c>
      <c r="E39" s="202"/>
      <c r="F39" s="209"/>
      <c r="G39" s="210"/>
      <c r="H39" s="209"/>
      <c r="I39" s="62"/>
      <c r="J39" s="62"/>
    </row>
    <row r="40" spans="1:10" customFormat="1">
      <c r="A40" s="211" t="s">
        <v>235</v>
      </c>
      <c r="B40" s="62"/>
      <c r="C40" s="202"/>
      <c r="D40" s="202" t="s">
        <v>236</v>
      </c>
      <c r="E40" s="202"/>
      <c r="F40" s="212"/>
      <c r="G40" s="210"/>
      <c r="H40" s="209"/>
      <c r="I40" s="62"/>
      <c r="J40" s="62"/>
    </row>
    <row r="41" spans="1:10" customFormat="1">
      <c r="A41" s="211" t="s">
        <v>237</v>
      </c>
      <c r="B41" s="62"/>
      <c r="C41" s="202"/>
      <c r="D41" s="202" t="s">
        <v>238</v>
      </c>
      <c r="E41" s="202"/>
      <c r="F41" s="209"/>
      <c r="G41" s="210"/>
      <c r="H41" s="209"/>
      <c r="I41" s="62"/>
      <c r="J41" s="62"/>
    </row>
    <row r="42" spans="1:10" customFormat="1">
      <c r="A42" s="211" t="s">
        <v>239</v>
      </c>
      <c r="B42" s="62"/>
      <c r="C42" s="202"/>
      <c r="D42" s="202" t="s">
        <v>240</v>
      </c>
      <c r="E42" s="202"/>
      <c r="F42" s="212"/>
      <c r="G42" s="210"/>
      <c r="H42" s="209"/>
      <c r="I42" s="62"/>
      <c r="J42" s="62"/>
    </row>
    <row r="43" spans="1:10">
      <c r="C43" s="205" t="s">
        <v>241</v>
      </c>
      <c r="D43" s="202"/>
      <c r="E43" s="202"/>
      <c r="F43" s="214">
        <f>SUM(F34:F42)</f>
        <v>523276516.99000001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14"/>
      <c r="I44" s="62"/>
    </row>
    <row r="45" spans="1:10">
      <c r="C45" s="205"/>
      <c r="D45" s="202"/>
      <c r="E45" s="202"/>
      <c r="F45" s="214"/>
      <c r="G45" s="210"/>
      <c r="H45" s="214"/>
      <c r="I45" s="62"/>
    </row>
    <row r="46" spans="1:10">
      <c r="C46" s="205"/>
      <c r="D46" s="202"/>
      <c r="E46" s="202"/>
      <c r="F46" s="214"/>
      <c r="G46" s="210"/>
      <c r="H46" s="214"/>
      <c r="I46" s="62"/>
    </row>
    <row r="47" spans="1:10">
      <c r="C47" s="205"/>
      <c r="D47" s="202"/>
      <c r="E47" s="202"/>
      <c r="F47" s="214"/>
      <c r="G47" s="210"/>
      <c r="H47" s="209"/>
      <c r="I47" s="62"/>
    </row>
    <row r="48" spans="1:10">
      <c r="C48" s="205"/>
      <c r="D48" s="202"/>
      <c r="E48" s="202"/>
      <c r="F48" s="214"/>
      <c r="G48" s="210"/>
      <c r="H48" s="209"/>
      <c r="I48" s="62"/>
    </row>
    <row r="49" spans="1:10">
      <c r="C49" s="205"/>
      <c r="D49" s="202"/>
      <c r="E49" s="202"/>
      <c r="F49" s="214"/>
      <c r="G49" s="210"/>
      <c r="H49" s="209"/>
      <c r="I49" s="62"/>
    </row>
    <row r="50" spans="1:10" customFormat="1">
      <c r="A50" s="211"/>
      <c r="B50" s="62"/>
      <c r="C50" s="205" t="s">
        <v>242</v>
      </c>
      <c r="D50" s="202"/>
      <c r="E50" s="202"/>
      <c r="F50" s="209"/>
      <c r="G50" s="209"/>
      <c r="H50" s="209"/>
      <c r="I50" s="62"/>
      <c r="J50" s="62"/>
    </row>
    <row r="51" spans="1:10" customFormat="1">
      <c r="A51" s="211" t="s">
        <v>243</v>
      </c>
      <c r="B51" s="62"/>
      <c r="C51" s="202"/>
      <c r="D51" s="202" t="s">
        <v>244</v>
      </c>
      <c r="E51" s="202"/>
      <c r="F51" s="209">
        <f>+'nota14 CXP Largo Plazo'!B12</f>
        <v>26058435.120000001</v>
      </c>
      <c r="G51" s="210"/>
      <c r="H51" s="209"/>
      <c r="I51" s="62"/>
      <c r="J51" s="62"/>
    </row>
    <row r="52" spans="1:10" customFormat="1">
      <c r="A52" s="211" t="s">
        <v>245</v>
      </c>
      <c r="B52" s="62"/>
      <c r="C52" s="202"/>
      <c r="D52" s="202" t="s">
        <v>246</v>
      </c>
      <c r="E52" s="202"/>
      <c r="F52" s="209"/>
      <c r="G52" s="210"/>
      <c r="H52" s="209"/>
      <c r="I52" s="62"/>
      <c r="J52" s="62"/>
    </row>
    <row r="53" spans="1:10" customFormat="1">
      <c r="A53" s="211" t="s">
        <v>247</v>
      </c>
      <c r="B53" s="62"/>
      <c r="C53" s="202"/>
      <c r="D53" s="202" t="s">
        <v>248</v>
      </c>
      <c r="E53" s="202"/>
      <c r="F53" s="209"/>
      <c r="G53" s="210"/>
      <c r="H53" s="209"/>
      <c r="I53" s="62"/>
      <c r="J53" s="62"/>
    </row>
    <row r="54" spans="1:10" customFormat="1">
      <c r="A54" s="211" t="s">
        <v>249</v>
      </c>
      <c r="B54" s="62"/>
      <c r="C54" s="202"/>
      <c r="D54" s="202" t="s">
        <v>250</v>
      </c>
      <c r="E54" s="202"/>
      <c r="F54" s="209"/>
      <c r="G54" s="210"/>
      <c r="H54" s="209"/>
      <c r="I54" s="62"/>
      <c r="J54" s="62"/>
    </row>
    <row r="55" spans="1:10" customFormat="1">
      <c r="A55" s="211" t="s">
        <v>251</v>
      </c>
      <c r="B55" s="62"/>
      <c r="C55" s="202"/>
      <c r="D55" s="202" t="s">
        <v>252</v>
      </c>
      <c r="E55" s="202"/>
      <c r="F55" s="212"/>
      <c r="G55" s="210"/>
      <c r="H55" s="209"/>
      <c r="I55" s="62"/>
      <c r="J55" s="62"/>
    </row>
    <row r="56" spans="1:10" customFormat="1">
      <c r="A56" s="211" t="s">
        <v>253</v>
      </c>
      <c r="B56" s="62"/>
      <c r="C56" s="202"/>
      <c r="D56" s="202" t="s">
        <v>254</v>
      </c>
      <c r="E56" s="202"/>
      <c r="F56" s="209"/>
      <c r="G56" s="210"/>
      <c r="H56" s="209"/>
      <c r="I56" s="62"/>
      <c r="J56" s="62"/>
    </row>
    <row r="57" spans="1:10" customFormat="1" ht="16.5" customHeight="1">
      <c r="A57" s="211"/>
      <c r="B57" s="62"/>
      <c r="C57" s="205" t="s">
        <v>255</v>
      </c>
      <c r="D57" s="202"/>
      <c r="E57" s="202"/>
      <c r="F57" s="213">
        <f>+F51+F55</f>
        <v>26058435.120000001</v>
      </c>
      <c r="G57" s="210"/>
      <c r="H57" s="209"/>
      <c r="I57" s="62"/>
      <c r="J57" s="62"/>
    </row>
    <row r="58" spans="1:10">
      <c r="C58" s="205" t="s">
        <v>256</v>
      </c>
      <c r="D58" s="202"/>
      <c r="E58" s="202"/>
      <c r="F58" s="214">
        <f>+F43+F57</f>
        <v>549334952.11000001</v>
      </c>
      <c r="G58" s="216"/>
      <c r="H58" s="213">
        <f>SUM(H43,H57)</f>
        <v>0</v>
      </c>
      <c r="I58" s="62"/>
    </row>
    <row r="59" spans="1:10">
      <c r="C59" s="205"/>
      <c r="D59" s="202"/>
      <c r="E59" s="202"/>
      <c r="F59" s="209"/>
      <c r="G59" s="209"/>
      <c r="H59" s="209"/>
      <c r="I59" s="62"/>
    </row>
    <row r="60" spans="1:10">
      <c r="C60" s="205" t="s">
        <v>257</v>
      </c>
      <c r="D60" s="202"/>
      <c r="E60" s="202"/>
      <c r="F60" s="209"/>
      <c r="G60" s="209"/>
      <c r="H60" s="209"/>
      <c r="I60" s="62"/>
    </row>
    <row r="61" spans="1:10" customFormat="1">
      <c r="A61" s="211" t="s">
        <v>258</v>
      </c>
      <c r="B61" s="62"/>
      <c r="C61" s="205"/>
      <c r="D61" s="202" t="s">
        <v>29</v>
      </c>
      <c r="E61" s="202"/>
      <c r="F61" s="209">
        <f>+'Balanza Comprobacion'!D22</f>
        <v>0</v>
      </c>
      <c r="G61" s="210"/>
      <c r="H61" s="209"/>
      <c r="I61" s="62"/>
      <c r="J61" s="62"/>
    </row>
    <row r="62" spans="1:10" customFormat="1">
      <c r="A62" s="211" t="s">
        <v>259</v>
      </c>
      <c r="B62" s="62"/>
      <c r="C62" s="202"/>
      <c r="D62" s="202" t="s">
        <v>260</v>
      </c>
      <c r="E62" s="202"/>
      <c r="F62" s="209"/>
      <c r="G62" s="210"/>
      <c r="H62" s="209"/>
      <c r="I62" s="62"/>
      <c r="J62" s="62"/>
    </row>
    <row r="63" spans="1:10">
      <c r="A63" s="184" t="s">
        <v>32</v>
      </c>
      <c r="C63" s="202"/>
      <c r="D63" s="202" t="s">
        <v>261</v>
      </c>
      <c r="E63" s="202"/>
      <c r="F63" s="209"/>
      <c r="G63" s="210"/>
      <c r="H63" s="209"/>
      <c r="I63" s="62"/>
    </row>
    <row r="64" spans="1:10">
      <c r="A64" s="184" t="s">
        <v>30</v>
      </c>
      <c r="C64" s="202"/>
      <c r="D64" s="202" t="s">
        <v>262</v>
      </c>
      <c r="E64" s="202"/>
      <c r="F64" s="212"/>
      <c r="G64" s="210"/>
      <c r="H64" s="212"/>
      <c r="I64" s="62"/>
    </row>
    <row r="65" spans="1:10" customFormat="1">
      <c r="A65" s="211" t="s">
        <v>263</v>
      </c>
      <c r="B65" s="62"/>
      <c r="C65" s="202"/>
      <c r="D65" s="202" t="s">
        <v>264</v>
      </c>
      <c r="E65" s="202"/>
      <c r="F65" s="209"/>
      <c r="G65" s="210"/>
      <c r="H65" s="209"/>
      <c r="I65" s="62"/>
      <c r="J65" s="62"/>
    </row>
    <row r="66" spans="1:10">
      <c r="C66" s="205" t="s">
        <v>265</v>
      </c>
      <c r="D66" s="202"/>
      <c r="E66" s="202"/>
      <c r="F66" s="213">
        <f>+F61+F63+F64</f>
        <v>0</v>
      </c>
      <c r="G66" s="216"/>
      <c r="H66" s="213"/>
      <c r="I66" s="62"/>
    </row>
    <row r="67" spans="1:10">
      <c r="C67" s="205"/>
      <c r="D67" s="202"/>
      <c r="E67" s="202"/>
      <c r="F67" s="208"/>
      <c r="G67" s="208"/>
      <c r="H67" s="208"/>
      <c r="I67" s="62"/>
    </row>
    <row r="68" spans="1:10">
      <c r="C68" s="205" t="s">
        <v>266</v>
      </c>
      <c r="D68" s="202"/>
      <c r="E68" s="202"/>
      <c r="F68" s="215">
        <f>+F58+F66</f>
        <v>549334952.11000001</v>
      </c>
      <c r="G68" s="208"/>
      <c r="H68" s="215">
        <f>+H58+H66</f>
        <v>0</v>
      </c>
      <c r="I68" s="62"/>
      <c r="J68" s="153"/>
    </row>
    <row r="69" spans="1:10">
      <c r="C69" s="205"/>
      <c r="D69" s="202"/>
      <c r="E69" s="202"/>
      <c r="F69" s="214"/>
      <c r="G69" s="208"/>
      <c r="H69" s="214"/>
      <c r="I69" s="62"/>
    </row>
    <row r="70" spans="1:10">
      <c r="C70" s="202"/>
      <c r="D70" s="202"/>
      <c r="E70" s="202"/>
      <c r="F70" s="209"/>
      <c r="G70" s="202"/>
      <c r="H70" s="209"/>
      <c r="I70" s="62"/>
      <c r="J70" s="153"/>
    </row>
    <row r="71" spans="1:10">
      <c r="C71" s="202"/>
      <c r="D71" s="202"/>
      <c r="E71" s="202"/>
      <c r="F71" s="209"/>
      <c r="G71" s="202"/>
      <c r="H71" s="209"/>
      <c r="I71" s="62"/>
      <c r="J71" s="153"/>
    </row>
    <row r="72" spans="1:10">
      <c r="C72" s="202"/>
      <c r="D72" s="202"/>
      <c r="E72" s="202"/>
      <c r="F72" s="209"/>
      <c r="G72" s="202"/>
      <c r="H72" s="209"/>
      <c r="I72" s="62"/>
      <c r="J72" s="153"/>
    </row>
    <row r="73" spans="1:10">
      <c r="C73" s="202"/>
      <c r="D73" s="202"/>
      <c r="E73" s="202"/>
      <c r="F73" s="209"/>
      <c r="G73" s="202"/>
      <c r="H73" s="209"/>
      <c r="I73" s="62"/>
      <c r="J73" s="153"/>
    </row>
    <row r="74" spans="1:10">
      <c r="C74" s="202"/>
      <c r="D74" s="202"/>
      <c r="E74" s="202"/>
      <c r="F74" s="209"/>
      <c r="G74" s="202"/>
      <c r="H74" s="209"/>
      <c r="I74" s="62"/>
      <c r="J74" s="153"/>
    </row>
    <row r="75" spans="1:10">
      <c r="C75" s="202"/>
      <c r="D75" s="202"/>
      <c r="E75" s="202"/>
      <c r="F75" s="209"/>
      <c r="G75" s="202"/>
      <c r="H75" s="209"/>
      <c r="I75" s="62"/>
      <c r="J75" s="153"/>
    </row>
    <row r="76" spans="1:10">
      <c r="C76" s="283" t="s">
        <v>737</v>
      </c>
      <c r="D76" s="282"/>
      <c r="E76" s="202"/>
      <c r="F76" s="209"/>
      <c r="G76" s="202"/>
      <c r="H76" s="209"/>
      <c r="I76" s="62"/>
      <c r="J76" s="153"/>
    </row>
    <row r="77" spans="1:10">
      <c r="C77" s="284" t="s">
        <v>738</v>
      </c>
      <c r="D77" s="285"/>
      <c r="E77" s="285"/>
      <c r="F77" s="285"/>
      <c r="G77" s="285"/>
      <c r="H77" s="285"/>
      <c r="I77" s="62"/>
    </row>
    <row r="78" spans="1:10">
      <c r="C78" s="202"/>
      <c r="D78" s="205"/>
      <c r="E78" s="205"/>
      <c r="F78" s="202"/>
      <c r="G78" s="202"/>
      <c r="H78" s="202"/>
      <c r="I78" s="62"/>
    </row>
    <row r="79" spans="1:10">
      <c r="C79" s="202"/>
      <c r="D79" s="202"/>
      <c r="E79" s="202"/>
      <c r="F79" s="220"/>
      <c r="G79" s="220"/>
      <c r="H79" s="220"/>
      <c r="I79" s="62"/>
    </row>
    <row r="81" spans="6:8">
      <c r="F81" s="221"/>
      <c r="H81" s="221"/>
    </row>
    <row r="83" spans="6:8">
      <c r="F83" s="221"/>
      <c r="H83" s="153"/>
    </row>
  </sheetData>
  <mergeCells count="8">
    <mergeCell ref="C7:F7"/>
    <mergeCell ref="C77:H77"/>
    <mergeCell ref="C2:H2"/>
    <mergeCell ref="C3:G3"/>
    <mergeCell ref="C4:H4"/>
    <mergeCell ref="C5:H5"/>
    <mergeCell ref="C6:H6"/>
    <mergeCell ref="C76:D76"/>
  </mergeCells>
  <printOptions horizontalCentered="1"/>
  <pageMargins left="0" right="0" top="0.55000000000000004" bottom="0.56999999999999995" header="0.31496062992126" footer="0.31496062992126"/>
  <pageSetup scale="90" orientation="portrait" r:id="rId1"/>
  <rowBreaks count="1" manualBreakCount="1">
    <brk id="49" max="9" man="1"/>
  </rowBreaks>
  <ignoredErrors>
    <ignoredError sqref="F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55" t="s">
        <v>267</v>
      </c>
      <c r="D2" s="255"/>
      <c r="E2" s="255"/>
      <c r="F2" s="255"/>
      <c r="G2" s="255"/>
      <c r="H2" s="255"/>
    </row>
    <row r="3" spans="1:11" ht="15.75">
      <c r="A3" s="185"/>
      <c r="B3" s="99"/>
      <c r="C3" s="255" t="s">
        <v>1</v>
      </c>
      <c r="D3" s="255"/>
      <c r="E3" s="255"/>
      <c r="F3" s="255"/>
      <c r="G3" s="255"/>
      <c r="H3" s="186"/>
    </row>
    <row r="4" spans="1:11" ht="15.75">
      <c r="A4" s="185"/>
      <c r="B4" s="99"/>
      <c r="C4" s="255" t="s">
        <v>268</v>
      </c>
      <c r="D4" s="255"/>
      <c r="E4" s="255"/>
      <c r="F4" s="255"/>
      <c r="G4" s="255"/>
      <c r="H4" s="255"/>
    </row>
    <row r="5" spans="1:11" ht="15.75">
      <c r="A5" s="185"/>
      <c r="B5" s="99"/>
      <c r="C5" s="255" t="s">
        <v>269</v>
      </c>
      <c r="D5" s="255"/>
      <c r="E5" s="255"/>
      <c r="F5" s="255"/>
      <c r="G5" s="255"/>
      <c r="H5" s="255"/>
    </row>
    <row r="6" spans="1:11" ht="15.75">
      <c r="A6" s="185"/>
      <c r="B6" s="99"/>
      <c r="C6" s="255" t="s">
        <v>4</v>
      </c>
      <c r="D6" s="255"/>
      <c r="E6" s="255"/>
      <c r="F6" s="255"/>
      <c r="G6" s="255"/>
      <c r="H6" s="255"/>
    </row>
    <row r="7" spans="1:11">
      <c r="A7" s="185"/>
      <c r="B7" s="253" t="s">
        <v>270</v>
      </c>
      <c r="C7" s="253"/>
      <c r="D7" s="253"/>
      <c r="E7" s="253"/>
      <c r="F7" s="253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271</v>
      </c>
      <c r="D9" s="190"/>
      <c r="E9" s="190"/>
      <c r="F9" s="191"/>
      <c r="G9" s="192"/>
      <c r="H9" s="192"/>
      <c r="K9" s="153"/>
    </row>
    <row r="10" spans="1:11">
      <c r="A10" s="185" t="s">
        <v>272</v>
      </c>
      <c r="B10" s="99"/>
      <c r="C10" s="99"/>
      <c r="D10" s="99" t="s">
        <v>273</v>
      </c>
      <c r="E10" s="99"/>
      <c r="F10" s="193"/>
      <c r="G10" s="194"/>
      <c r="H10" s="193"/>
      <c r="K10" s="153"/>
    </row>
    <row r="11" spans="1:11">
      <c r="A11" s="185" t="s">
        <v>274</v>
      </c>
      <c r="B11" s="99"/>
      <c r="C11" s="99"/>
      <c r="D11" s="99" t="s">
        <v>275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276</v>
      </c>
      <c r="E12" s="99"/>
      <c r="F12" s="193">
        <f>+'nota7 Efectivo'!C37</f>
        <v>12588960.07</v>
      </c>
      <c r="G12" s="194"/>
      <c r="H12" s="193"/>
      <c r="K12" s="153"/>
    </row>
    <row r="13" spans="1:11">
      <c r="A13" s="185" t="s">
        <v>277</v>
      </c>
      <c r="B13" s="99"/>
      <c r="C13" s="99"/>
      <c r="D13" s="99" t="s">
        <v>278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279</v>
      </c>
      <c r="D14" s="99"/>
      <c r="E14" s="99"/>
      <c r="F14" s="196">
        <f>SUM(F10:F13)</f>
        <v>12588960.07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280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281</v>
      </c>
      <c r="E17" s="99"/>
      <c r="F17" s="193">
        <f>+'nota13 Benef.Emplxp Corto Plazo'!B13</f>
        <v>110510.69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282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283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284</v>
      </c>
      <c r="E20" s="99"/>
      <c r="F20" s="193"/>
      <c r="G20" s="194"/>
      <c r="H20" s="193"/>
      <c r="K20" s="153"/>
    </row>
    <row r="21" spans="1:14">
      <c r="A21" s="185" t="s">
        <v>285</v>
      </c>
      <c r="B21" s="99"/>
      <c r="C21" s="99"/>
      <c r="D21" s="99" t="s">
        <v>286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287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288</v>
      </c>
      <c r="B23" s="99"/>
      <c r="C23" s="99"/>
      <c r="D23" s="99" t="s">
        <v>289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290</v>
      </c>
      <c r="D24" s="99"/>
      <c r="E24" s="99"/>
      <c r="F24" s="196">
        <f>SUM(F17:F23)</f>
        <v>6676443.3200000003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291</v>
      </c>
      <c r="B26" s="99"/>
      <c r="C26" s="99"/>
      <c r="D26" s="99" t="s">
        <v>292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293</v>
      </c>
      <c r="B28" s="99"/>
      <c r="C28" s="99"/>
      <c r="D28" s="99" t="s">
        <v>294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261</v>
      </c>
      <c r="D30" s="99"/>
      <c r="E30" s="99"/>
      <c r="F30" s="198">
        <f>+F14-F24+F26+F28</f>
        <v>5912516.75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295</v>
      </c>
      <c r="D32" s="99"/>
      <c r="E32" s="99"/>
      <c r="F32" s="193"/>
      <c r="G32" s="193"/>
      <c r="H32" s="193"/>
      <c r="K32" s="153"/>
    </row>
    <row r="33" spans="1:11">
      <c r="A33" s="185" t="s">
        <v>296</v>
      </c>
      <c r="B33" s="99"/>
      <c r="C33" s="189"/>
      <c r="D33" s="99" t="s">
        <v>297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298</v>
      </c>
      <c r="B34" s="99"/>
      <c r="C34" s="99"/>
      <c r="D34" s="99" t="s">
        <v>299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54"/>
      <c r="D38" s="254"/>
      <c r="E38" s="254"/>
      <c r="F38" s="254"/>
      <c r="G38" s="254"/>
      <c r="H38" s="254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2" t="str">
        <f>+[2]ESF!C2</f>
        <v>Entidad Modelo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5" ht="15.75">
      <c r="B3" s="252" t="s">
        <v>300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5" ht="15.75">
      <c r="B4" s="252" t="s">
        <v>301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</row>
    <row r="5" spans="1:15" ht="15.75">
      <c r="B5" s="252" t="s">
        <v>4</v>
      </c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5">
      <c r="C6" s="152"/>
      <c r="D6" s="152"/>
      <c r="H6" s="177"/>
      <c r="L6" s="152"/>
    </row>
    <row r="7" spans="1:15" ht="45">
      <c r="E7" s="178" t="s">
        <v>302</v>
      </c>
      <c r="F7" s="179"/>
      <c r="G7" s="178" t="s">
        <v>303</v>
      </c>
      <c r="H7" s="180"/>
      <c r="I7" s="178" t="s">
        <v>304</v>
      </c>
      <c r="J7" s="179"/>
      <c r="K7" s="178" t="s">
        <v>305</v>
      </c>
      <c r="L7" s="179"/>
      <c r="M7" s="178" t="s">
        <v>306</v>
      </c>
    </row>
    <row r="8" spans="1:15">
      <c r="C8" s="4" t="s">
        <v>307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308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309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310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311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308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309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312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310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313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2" t="str">
        <f>+[2]ESF!C2</f>
        <v>Entidad Modelo</v>
      </c>
      <c r="D2" s="252"/>
      <c r="E2" s="252"/>
      <c r="F2" s="252"/>
      <c r="G2" s="252"/>
      <c r="H2" s="252"/>
    </row>
    <row r="3" spans="2:13" ht="15.75">
      <c r="C3" s="252" t="s">
        <v>314</v>
      </c>
      <c r="D3" s="252"/>
      <c r="E3" s="252"/>
      <c r="F3" s="252"/>
      <c r="G3" s="252"/>
      <c r="H3" s="252"/>
    </row>
    <row r="4" spans="2:13" ht="15.75">
      <c r="C4" s="252" t="str">
        <f>+[2]ERF!C4</f>
        <v>Del ejercicio terminado al 31 de diciembre del 2017 y 2016</v>
      </c>
      <c r="D4" s="252"/>
      <c r="E4" s="252"/>
      <c r="F4" s="252"/>
      <c r="G4" s="252"/>
      <c r="H4" s="252"/>
    </row>
    <row r="5" spans="2:13" ht="15.75">
      <c r="C5" s="252" t="s">
        <v>4</v>
      </c>
      <c r="D5" s="252"/>
      <c r="E5" s="252"/>
      <c r="F5" s="252"/>
      <c r="G5" s="252"/>
      <c r="H5" s="252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315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316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317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318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319</v>
      </c>
      <c r="F12" s="153"/>
      <c r="G12" s="163"/>
      <c r="H12" s="153"/>
      <c r="K12" s="153"/>
    </row>
    <row r="13" spans="2:13" customFormat="1">
      <c r="B13" s="62"/>
      <c r="C13" s="62"/>
      <c r="D13" s="160" t="s">
        <v>320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321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322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323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324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325</v>
      </c>
      <c r="F19" s="153"/>
      <c r="G19" s="163"/>
      <c r="H19" s="153"/>
      <c r="K19" s="153"/>
    </row>
    <row r="20" spans="2:13" customFormat="1">
      <c r="B20" s="62"/>
      <c r="C20" s="62"/>
      <c r="D20" s="160" t="s">
        <v>326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327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328</v>
      </c>
      <c r="F22" s="153"/>
      <c r="G22" s="163"/>
      <c r="H22" s="153"/>
      <c r="K22" s="153"/>
    </row>
    <row r="23" spans="2:13" customFormat="1">
      <c r="B23" s="62"/>
      <c r="C23" s="62"/>
      <c r="D23" s="160" t="s">
        <v>329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330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331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332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333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334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335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336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337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338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323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339</v>
      </c>
      <c r="F36" s="153"/>
      <c r="G36" s="163"/>
      <c r="H36" s="153"/>
      <c r="K36" s="153"/>
    </row>
    <row r="37" spans="2:13" ht="30">
      <c r="D37" s="160" t="s">
        <v>340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341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342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343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344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331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345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346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347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348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349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350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323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351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352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353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354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355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331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356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357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358</v>
      </c>
      <c r="F61" s="166"/>
      <c r="G61" s="163"/>
      <c r="H61" s="166"/>
      <c r="K61" s="153"/>
    </row>
    <row r="62" spans="2:13">
      <c r="C62" s="156" t="s">
        <v>359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360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58"/>
      <c r="C2" s="123"/>
      <c r="D2" s="256" t="s">
        <v>361</v>
      </c>
      <c r="E2" s="256"/>
      <c r="F2" s="256"/>
    </row>
    <row r="3" spans="1:8" ht="17.25" customHeight="1">
      <c r="A3" s="122"/>
      <c r="B3" s="258"/>
      <c r="C3" s="123"/>
      <c r="D3" s="257" t="s">
        <v>362</v>
      </c>
      <c r="E3" s="257"/>
      <c r="F3" s="257"/>
    </row>
    <row r="4" spans="1:8">
      <c r="A4" s="122"/>
      <c r="B4" s="258"/>
      <c r="C4" s="123"/>
      <c r="D4" s="123"/>
      <c r="E4" s="123"/>
      <c r="F4" s="123"/>
    </row>
    <row r="5" spans="1:8">
      <c r="A5" s="259" t="s">
        <v>1</v>
      </c>
      <c r="B5" s="259"/>
      <c r="C5" s="124"/>
      <c r="D5" s="123"/>
      <c r="E5" s="123"/>
      <c r="F5" s="123"/>
    </row>
    <row r="6" spans="1:8">
      <c r="A6" s="259"/>
      <c r="B6" s="259"/>
      <c r="C6" s="124"/>
      <c r="D6" s="123"/>
      <c r="E6" s="125" t="s">
        <v>363</v>
      </c>
      <c r="F6" s="123"/>
    </row>
    <row r="7" spans="1:8">
      <c r="A7" s="122"/>
      <c r="B7" s="123"/>
      <c r="C7" s="123"/>
      <c r="D7" s="123"/>
      <c r="E7" s="125" t="s">
        <v>364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365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366</v>
      </c>
      <c r="E12" s="123"/>
      <c r="F12" s="123"/>
    </row>
    <row r="13" spans="1:8">
      <c r="A13" s="126" t="s">
        <v>367</v>
      </c>
      <c r="B13" s="127" t="s">
        <v>368</v>
      </c>
      <c r="C13" s="127" t="s">
        <v>369</v>
      </c>
      <c r="D13" s="127" t="s">
        <v>370</v>
      </c>
      <c r="E13" s="127" t="s">
        <v>371</v>
      </c>
      <c r="F13" s="128" t="s">
        <v>372</v>
      </c>
    </row>
    <row r="14" spans="1:8">
      <c r="A14" s="129" t="s">
        <v>373</v>
      </c>
      <c r="B14" s="130" t="s">
        <v>374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375</v>
      </c>
      <c r="B15" s="130" t="s">
        <v>376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377</v>
      </c>
      <c r="B16" s="130" t="s">
        <v>378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379</v>
      </c>
      <c r="B17" s="130" t="s">
        <v>380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381</v>
      </c>
      <c r="B18" s="130" t="s">
        <v>382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383</v>
      </c>
      <c r="B19" s="130" t="s">
        <v>384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385</v>
      </c>
      <c r="B20" s="130" t="s">
        <v>386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387</v>
      </c>
      <c r="B21" s="130" t="s">
        <v>388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389</v>
      </c>
      <c r="B22" s="130" t="s">
        <v>390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391</v>
      </c>
      <c r="B23" s="130" t="s">
        <v>392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393</v>
      </c>
      <c r="B24" s="130" t="s">
        <v>394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395</v>
      </c>
      <c r="B25" s="130" t="s">
        <v>396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397</v>
      </c>
      <c r="B26" s="130" t="s">
        <v>398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399</v>
      </c>
      <c r="B27" s="130" t="s">
        <v>400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401</v>
      </c>
      <c r="B28" s="130" t="s">
        <v>402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403</v>
      </c>
      <c r="B29" s="130" t="s">
        <v>404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405</v>
      </c>
      <c r="B30" s="130" t="s">
        <v>406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407</v>
      </c>
      <c r="B31" s="130" t="s">
        <v>408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409</v>
      </c>
      <c r="B32" s="130" t="s">
        <v>410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411</v>
      </c>
      <c r="B33" s="130" t="s">
        <v>412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413</v>
      </c>
      <c r="B34" s="130" t="s">
        <v>414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415</v>
      </c>
      <c r="B35" s="130" t="s">
        <v>416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417</v>
      </c>
      <c r="B36" s="130" t="s">
        <v>418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419</v>
      </c>
      <c r="B37" s="130" t="s">
        <v>420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421</v>
      </c>
      <c r="B38" s="130" t="s">
        <v>422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423</v>
      </c>
      <c r="B39" s="130" t="s">
        <v>424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425</v>
      </c>
      <c r="B40" s="130" t="s">
        <v>426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427</v>
      </c>
      <c r="B41" s="130" t="s">
        <v>428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429</v>
      </c>
      <c r="B42" s="130" t="s">
        <v>430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431</v>
      </c>
      <c r="B43" s="130" t="s">
        <v>432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433</v>
      </c>
      <c r="B44" s="130" t="s">
        <v>434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435</v>
      </c>
      <c r="B45" s="130" t="s">
        <v>436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437</v>
      </c>
      <c r="B46" s="130" t="s">
        <v>438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439</v>
      </c>
      <c r="B47" s="130" t="s">
        <v>440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441</v>
      </c>
      <c r="B48" s="130" t="s">
        <v>442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443</v>
      </c>
      <c r="B49" s="130" t="s">
        <v>444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443</v>
      </c>
      <c r="B50" s="130" t="s">
        <v>445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446</v>
      </c>
      <c r="B51" s="130" t="s">
        <v>447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448</v>
      </c>
      <c r="B52" s="130" t="s">
        <v>449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450</v>
      </c>
      <c r="B53" s="130" t="s">
        <v>451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452</v>
      </c>
      <c r="B54" s="130" t="s">
        <v>453</v>
      </c>
      <c r="C54" s="130" t="s">
        <v>454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455</v>
      </c>
      <c r="B55" s="130" t="s">
        <v>456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457</v>
      </c>
      <c r="B56" s="130" t="s">
        <v>458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459</v>
      </c>
      <c r="B57" s="130" t="s">
        <v>460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461</v>
      </c>
      <c r="B58" s="130" t="s">
        <v>462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463</v>
      </c>
      <c r="B59" s="130" t="s">
        <v>464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465</v>
      </c>
      <c r="B60" s="130" t="s">
        <v>466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467</v>
      </c>
      <c r="B61" s="130" t="s">
        <v>468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469</v>
      </c>
      <c r="B62" s="130" t="s">
        <v>470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471</v>
      </c>
      <c r="B63" s="130" t="s">
        <v>472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473</v>
      </c>
      <c r="B64" s="130" t="s">
        <v>474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455</v>
      </c>
      <c r="B65" s="130" t="s">
        <v>475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476</v>
      </c>
      <c r="B66" s="130" t="s">
        <v>477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478</v>
      </c>
      <c r="B67" s="130" t="s">
        <v>479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480</v>
      </c>
      <c r="B68" s="130" t="s">
        <v>481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482</v>
      </c>
      <c r="B69" s="130" t="s">
        <v>483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484</v>
      </c>
      <c r="B70" s="130" t="s">
        <v>485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486</v>
      </c>
      <c r="B71" s="130" t="s">
        <v>487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488</v>
      </c>
      <c r="B72" s="146" t="s">
        <v>489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454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2" t="s">
        <v>267</v>
      </c>
      <c r="B1" s="252"/>
    </row>
    <row r="2" spans="1:3" ht="15.75">
      <c r="A2" s="252" t="s">
        <v>1</v>
      </c>
      <c r="B2" s="252"/>
    </row>
    <row r="3" spans="1:3" ht="15.75">
      <c r="A3" s="252" t="s">
        <v>490</v>
      </c>
      <c r="B3" s="252"/>
    </row>
    <row r="4" spans="1:3" ht="15.75">
      <c r="A4" s="252" t="s">
        <v>491</v>
      </c>
      <c r="B4" s="252"/>
    </row>
    <row r="5" spans="1:3" ht="15" customHeight="1">
      <c r="A5" s="252" t="s">
        <v>4</v>
      </c>
      <c r="B5" s="252"/>
    </row>
    <row r="6" spans="1:3" ht="15" customHeight="1">
      <c r="A6" s="81" t="s">
        <v>492</v>
      </c>
      <c r="B6" s="85" t="s">
        <v>493</v>
      </c>
    </row>
    <row r="7" spans="1:3" ht="20.25" customHeight="1">
      <c r="A7" s="112" t="s">
        <v>494</v>
      </c>
      <c r="B7" s="113">
        <v>17111825.059999999</v>
      </c>
    </row>
    <row r="8" spans="1:3" ht="25.5" customHeight="1">
      <c r="A8" s="114" t="s">
        <v>495</v>
      </c>
      <c r="B8" s="115">
        <v>14701852.83</v>
      </c>
    </row>
    <row r="9" spans="1:3" ht="15" customHeight="1">
      <c r="A9" s="116" t="s">
        <v>496</v>
      </c>
      <c r="B9" s="13" t="s">
        <v>5</v>
      </c>
    </row>
    <row r="10" spans="1:3" ht="15" customHeight="1">
      <c r="A10" s="116" t="s">
        <v>497</v>
      </c>
      <c r="B10" s="13"/>
    </row>
    <row r="11" spans="1:3" ht="15.75">
      <c r="A11" s="116" t="s">
        <v>498</v>
      </c>
      <c r="B11" s="29"/>
    </row>
    <row r="12" spans="1:3" ht="15.75">
      <c r="A12" s="116" t="s">
        <v>499</v>
      </c>
      <c r="B12" s="29"/>
    </row>
    <row r="13" spans="1:3" ht="15.75">
      <c r="A13" s="116" t="s">
        <v>442</v>
      </c>
      <c r="B13" s="29"/>
    </row>
    <row r="14" spans="1:3" ht="15.75">
      <c r="A14" s="116" t="s">
        <v>500</v>
      </c>
      <c r="B14" s="29"/>
      <c r="C14" s="32">
        <f>+B19+B29</f>
        <v>2409972.23</v>
      </c>
    </row>
    <row r="15" spans="1:3" ht="15.75">
      <c r="A15" s="116" t="s">
        <v>501</v>
      </c>
      <c r="B15" s="29"/>
    </row>
    <row r="16" spans="1:3" ht="15.75">
      <c r="A16" s="116" t="s">
        <v>502</v>
      </c>
      <c r="B16" s="29"/>
    </row>
    <row r="17" spans="1:3" ht="15.75">
      <c r="A17" s="116" t="s">
        <v>503</v>
      </c>
      <c r="B17" s="29"/>
    </row>
    <row r="18" spans="1:3" ht="18.75">
      <c r="A18" s="112" t="s">
        <v>504</v>
      </c>
      <c r="B18" s="29"/>
    </row>
    <row r="19" spans="1:3" ht="18.75">
      <c r="A19" s="112" t="s">
        <v>505</v>
      </c>
      <c r="B19" s="115">
        <v>904244.85</v>
      </c>
    </row>
    <row r="20" spans="1:3" ht="15.75">
      <c r="A20" s="116" t="s">
        <v>453</v>
      </c>
      <c r="B20" s="117">
        <v>694244.85</v>
      </c>
    </row>
    <row r="21" spans="1:3" ht="15.75">
      <c r="A21" s="116" t="s">
        <v>506</v>
      </c>
      <c r="B21" s="117">
        <v>694244.85</v>
      </c>
    </row>
    <row r="22" spans="1:3" ht="15.75">
      <c r="A22" s="116" t="s">
        <v>507</v>
      </c>
      <c r="B22" s="117"/>
    </row>
    <row r="23" spans="1:3" ht="15.75">
      <c r="A23" s="116" t="s">
        <v>508</v>
      </c>
      <c r="B23" s="117"/>
    </row>
    <row r="24" spans="1:3" ht="15.75">
      <c r="A24" s="116" t="s">
        <v>509</v>
      </c>
      <c r="B24" s="117"/>
    </row>
    <row r="25" spans="1:3" ht="15.75">
      <c r="A25" s="116" t="s">
        <v>468</v>
      </c>
      <c r="B25" s="117"/>
    </row>
    <row r="26" spans="1:3" ht="15.75">
      <c r="A26" s="116" t="s">
        <v>470</v>
      </c>
      <c r="B26" s="29"/>
    </row>
    <row r="27" spans="1:3" ht="15.75">
      <c r="A27" s="116" t="s">
        <v>510</v>
      </c>
      <c r="B27" s="117"/>
    </row>
    <row r="28" spans="1:3" ht="15.75">
      <c r="A28" s="116" t="s">
        <v>511</v>
      </c>
      <c r="B28" s="117">
        <v>210000</v>
      </c>
    </row>
    <row r="29" spans="1:3" ht="18.75">
      <c r="A29" s="112" t="s">
        <v>481</v>
      </c>
      <c r="B29" s="115">
        <v>1505727.38</v>
      </c>
      <c r="C29" s="32">
        <f>+B29-436569.9</f>
        <v>1069157.48</v>
      </c>
    </row>
    <row r="30" spans="1:3" ht="15.75">
      <c r="A30" s="116" t="s">
        <v>477</v>
      </c>
      <c r="B30" s="117"/>
    </row>
    <row r="31" spans="1:3" ht="15.75">
      <c r="A31" s="116" t="s">
        <v>512</v>
      </c>
      <c r="B31" s="117"/>
    </row>
    <row r="32" spans="1:3" ht="15.75">
      <c r="A32" s="116" t="s">
        <v>513</v>
      </c>
      <c r="B32" s="117"/>
    </row>
    <row r="33" spans="1:3" ht="15.75">
      <c r="A33" s="116" t="s">
        <v>514</v>
      </c>
      <c r="B33" s="117">
        <v>164594.5</v>
      </c>
    </row>
    <row r="34" spans="1:3" ht="15.75">
      <c r="A34" s="116" t="s">
        <v>515</v>
      </c>
      <c r="B34" s="117"/>
    </row>
    <row r="35" spans="1:3" ht="15.75">
      <c r="A35" s="116" t="s">
        <v>516</v>
      </c>
      <c r="B35" s="117"/>
    </row>
    <row r="36" spans="1:3" ht="15.75">
      <c r="A36" s="116" t="s">
        <v>485</v>
      </c>
      <c r="B36" s="117">
        <v>1314076.81</v>
      </c>
      <c r="C36" s="33"/>
    </row>
    <row r="37" spans="1:3" ht="18.75">
      <c r="A37" s="112" t="s">
        <v>517</v>
      </c>
      <c r="B37" s="29"/>
    </row>
    <row r="38" spans="1:3" ht="18.75">
      <c r="A38" s="112" t="s">
        <v>518</v>
      </c>
      <c r="B38" s="29"/>
    </row>
    <row r="39" spans="1:3" ht="18.75">
      <c r="A39" s="112" t="s">
        <v>519</v>
      </c>
      <c r="B39" s="29"/>
    </row>
    <row r="40" spans="1:3" ht="15.75">
      <c r="A40" s="116" t="s">
        <v>520</v>
      </c>
      <c r="B40" s="29"/>
    </row>
    <row r="41" spans="1:3" ht="15.75">
      <c r="A41" s="116" t="s">
        <v>521</v>
      </c>
      <c r="B41" s="29"/>
    </row>
    <row r="42" spans="1:3" ht="18.75">
      <c r="A42" s="112" t="s">
        <v>522</v>
      </c>
      <c r="B42" s="118"/>
    </row>
    <row r="43" spans="1:3" ht="15.75">
      <c r="A43" s="116" t="s">
        <v>523</v>
      </c>
      <c r="B43" s="29" t="s">
        <v>524</v>
      </c>
    </row>
    <row r="44" spans="1:3" ht="15.75">
      <c r="A44" s="116" t="s">
        <v>525</v>
      </c>
      <c r="B44" s="29"/>
    </row>
    <row r="45" spans="1:3" ht="15.75">
      <c r="A45" s="116" t="s">
        <v>526</v>
      </c>
      <c r="B45" s="29"/>
    </row>
    <row r="46" spans="1:3" ht="15.75">
      <c r="A46" s="116" t="s">
        <v>527</v>
      </c>
      <c r="B46" s="29"/>
    </row>
    <row r="47" spans="1:3" ht="18.75">
      <c r="A47" s="112" t="s">
        <v>528</v>
      </c>
      <c r="B47" s="29"/>
    </row>
    <row r="48" spans="1:3" ht="18.75">
      <c r="A48" s="112" t="s">
        <v>529</v>
      </c>
      <c r="B48" s="29"/>
    </row>
    <row r="49" spans="1:3" ht="15.75">
      <c r="A49" s="116" t="s">
        <v>530</v>
      </c>
      <c r="B49" s="29"/>
    </row>
    <row r="50" spans="1:3" ht="15.75">
      <c r="A50" s="116" t="s">
        <v>531</v>
      </c>
      <c r="B50" s="29"/>
    </row>
    <row r="51" spans="1:3" ht="15.75">
      <c r="A51" s="116" t="s">
        <v>532</v>
      </c>
      <c r="B51" s="29"/>
    </row>
    <row r="52" spans="1:3" ht="15.75">
      <c r="A52" s="116" t="s">
        <v>533</v>
      </c>
      <c r="B52" s="29"/>
    </row>
    <row r="53" spans="1:3" ht="15.75">
      <c r="A53" s="116" t="s">
        <v>534</v>
      </c>
      <c r="B53" s="29"/>
    </row>
    <row r="54" spans="1:3" ht="15.75">
      <c r="A54" s="116" t="s">
        <v>535</v>
      </c>
      <c r="B54" s="117"/>
    </row>
    <row r="55" spans="1:3" ht="15.75">
      <c r="A55" s="116" t="s">
        <v>536</v>
      </c>
      <c r="B55" s="29"/>
    </row>
    <row r="56" spans="1:3" ht="15.75">
      <c r="A56" s="119" t="s">
        <v>537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51" t="s">
        <v>538</v>
      </c>
      <c r="C1" s="251"/>
      <c r="D1" s="98"/>
    </row>
    <row r="2" spans="1:4" ht="18.75">
      <c r="B2" s="1" t="s">
        <v>1</v>
      </c>
      <c r="C2" s="1"/>
      <c r="D2" s="98"/>
    </row>
    <row r="3" spans="1:4" ht="18.75">
      <c r="B3" s="251" t="s">
        <v>539</v>
      </c>
      <c r="C3" s="251"/>
      <c r="D3" s="98"/>
    </row>
    <row r="4" spans="1:4" ht="18.75">
      <c r="B4" s="251" t="s">
        <v>732</v>
      </c>
      <c r="C4" s="251"/>
      <c r="D4" s="98"/>
    </row>
    <row r="5" spans="1:4" ht="18.75">
      <c r="B5" s="251" t="s">
        <v>4</v>
      </c>
      <c r="C5" s="251"/>
      <c r="D5" s="98"/>
    </row>
    <row r="6" spans="1:4">
      <c r="C6" s="99"/>
    </row>
    <row r="7" spans="1:4" ht="15.75">
      <c r="A7" s="100"/>
      <c r="C7" s="99"/>
    </row>
    <row r="8" spans="1:4" ht="15" customHeight="1">
      <c r="A8" s="260" t="s">
        <v>540</v>
      </c>
      <c r="B8" s="260" t="s">
        <v>541</v>
      </c>
      <c r="C8" s="260" t="s">
        <v>493</v>
      </c>
    </row>
    <row r="9" spans="1:4" ht="15" customHeight="1">
      <c r="A9" s="261"/>
      <c r="B9" s="261"/>
      <c r="C9" s="261"/>
    </row>
    <row r="10" spans="1:4" ht="15" customHeight="1">
      <c r="A10" s="262"/>
      <c r="B10" s="261"/>
      <c r="C10" s="261"/>
    </row>
    <row r="11" spans="1:4" s="34" customFormat="1" ht="15.75">
      <c r="A11" s="101"/>
      <c r="B11" s="87" t="s">
        <v>374</v>
      </c>
      <c r="C11" s="262"/>
    </row>
    <row r="12" spans="1:4" s="34" customFormat="1" ht="15.75">
      <c r="A12" s="55">
        <v>300105134</v>
      </c>
      <c r="B12" s="87" t="s">
        <v>542</v>
      </c>
      <c r="C12" s="49"/>
    </row>
    <row r="13" spans="1:4" s="34" customFormat="1" ht="15.75">
      <c r="A13" s="102"/>
      <c r="B13" s="87" t="s">
        <v>543</v>
      </c>
      <c r="C13" s="49"/>
      <c r="D13" s="66"/>
    </row>
    <row r="14" spans="1:4" s="34" customFormat="1" ht="15.75">
      <c r="A14" s="77" t="s">
        <v>544</v>
      </c>
      <c r="B14" s="87" t="s">
        <v>545</v>
      </c>
      <c r="C14" s="103"/>
      <c r="D14" s="66"/>
    </row>
    <row r="15" spans="1:4" s="34" customFormat="1" ht="15.75">
      <c r="A15" s="77" t="s">
        <v>546</v>
      </c>
      <c r="B15" s="87" t="s">
        <v>547</v>
      </c>
      <c r="C15" s="49"/>
      <c r="D15" s="66"/>
    </row>
    <row r="16" spans="1:4" s="34" customFormat="1" ht="15.75">
      <c r="A16" s="77" t="s">
        <v>548</v>
      </c>
      <c r="B16" s="87" t="s">
        <v>549</v>
      </c>
      <c r="C16" s="49"/>
      <c r="D16" s="66"/>
    </row>
    <row r="17" spans="1:6" s="34" customFormat="1" ht="15.75">
      <c r="A17" s="77" t="s">
        <v>550</v>
      </c>
      <c r="B17" s="87" t="s">
        <v>551</v>
      </c>
      <c r="C17" s="49"/>
      <c r="D17" s="66"/>
    </row>
    <row r="18" spans="1:6" s="34" customFormat="1" ht="15.75">
      <c r="A18" s="77" t="s">
        <v>552</v>
      </c>
      <c r="B18" s="87" t="s">
        <v>553</v>
      </c>
      <c r="C18" s="49"/>
      <c r="D18" s="66"/>
    </row>
    <row r="19" spans="1:6" ht="15.75">
      <c r="A19" s="77" t="s">
        <v>554</v>
      </c>
      <c r="B19" s="87" t="s">
        <v>555</v>
      </c>
      <c r="C19" s="49"/>
      <c r="D19" s="62"/>
    </row>
    <row r="20" spans="1:6" ht="15.75">
      <c r="A20" s="77"/>
      <c r="B20" s="77" t="s">
        <v>556</v>
      </c>
      <c r="C20" s="104">
        <v>12588960.07</v>
      </c>
      <c r="D20" s="62"/>
    </row>
    <row r="21" spans="1:6" ht="15.75">
      <c r="A21" s="77"/>
      <c r="B21" s="77" t="s">
        <v>557</v>
      </c>
      <c r="C21" s="104"/>
      <c r="D21" s="62"/>
    </row>
    <row r="22" spans="1:6" ht="15.75">
      <c r="A22" s="105"/>
      <c r="B22" s="77" t="s">
        <v>558</v>
      </c>
      <c r="C22" s="104">
        <v>0</v>
      </c>
      <c r="D22" s="62"/>
    </row>
    <row r="23" spans="1:6" ht="15.75">
      <c r="A23" s="105"/>
      <c r="B23" s="77" t="s">
        <v>559</v>
      </c>
      <c r="C23" s="106"/>
      <c r="D23" s="62"/>
    </row>
    <row r="24" spans="1:6" ht="15.75">
      <c r="A24" s="105"/>
      <c r="B24" s="102" t="s">
        <v>560</v>
      </c>
      <c r="C24" s="82">
        <f>SUM(C11:C23)</f>
        <v>12588960.07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540</v>
      </c>
      <c r="B27" s="108" t="s">
        <v>561</v>
      </c>
      <c r="C27" s="107" t="s">
        <v>493</v>
      </c>
    </row>
    <row r="28" spans="1:6" ht="15.75">
      <c r="A28" s="77">
        <v>9995028000</v>
      </c>
      <c r="B28" s="77" t="s">
        <v>562</v>
      </c>
      <c r="C28" s="49">
        <v>0</v>
      </c>
      <c r="F28" t="s">
        <v>366</v>
      </c>
    </row>
    <row r="29" spans="1:6" ht="15.75">
      <c r="A29" s="77">
        <v>9995028001</v>
      </c>
      <c r="B29" s="77" t="s">
        <v>563</v>
      </c>
      <c r="C29" s="49"/>
    </row>
    <row r="30" spans="1:6" ht="15.75">
      <c r="A30" s="77">
        <v>2110003000</v>
      </c>
      <c r="B30" s="109" t="s">
        <v>564</v>
      </c>
      <c r="C30" s="49"/>
    </row>
    <row r="31" spans="1:6" ht="15.75">
      <c r="A31" s="77">
        <v>9998014000</v>
      </c>
      <c r="B31" s="109" t="s">
        <v>565</v>
      </c>
      <c r="C31" s="49"/>
    </row>
    <row r="32" spans="1:6" ht="15.75">
      <c r="A32" s="77"/>
      <c r="B32" s="77" t="s">
        <v>566</v>
      </c>
      <c r="C32" s="110" t="s">
        <v>454</v>
      </c>
    </row>
    <row r="33" spans="1:3" ht="15.75">
      <c r="A33" s="77">
        <v>100198000</v>
      </c>
      <c r="B33" s="77" t="s">
        <v>567</v>
      </c>
      <c r="C33" s="49"/>
    </row>
    <row r="34" spans="1:3" ht="15.75">
      <c r="A34" s="77">
        <v>100198001</v>
      </c>
      <c r="B34" s="77" t="s">
        <v>568</v>
      </c>
      <c r="C34" s="110"/>
    </row>
    <row r="35" spans="1:3" ht="15.75">
      <c r="A35" s="77"/>
      <c r="B35" s="102" t="s">
        <v>569</v>
      </c>
      <c r="C35" s="111">
        <f>SUM(C28:C34)</f>
        <v>0</v>
      </c>
    </row>
    <row r="36" spans="1:3" ht="15.75">
      <c r="A36" s="100"/>
    </row>
    <row r="37" spans="1:3" ht="15.75">
      <c r="B37" s="102" t="s">
        <v>570</v>
      </c>
      <c r="C37" s="111">
        <f>+C24+C35</f>
        <v>12588960.07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B14"/>
  <sheetViews>
    <sheetView workbookViewId="0">
      <selection activeCell="B13" sqref="B13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51" t="s">
        <v>571</v>
      </c>
      <c r="B1" s="251"/>
    </row>
    <row r="2" spans="1:2" ht="18.75">
      <c r="A2" s="1" t="s">
        <v>572</v>
      </c>
      <c r="B2" s="1"/>
    </row>
    <row r="3" spans="1:2" ht="18.75">
      <c r="A3" s="251" t="s">
        <v>573</v>
      </c>
      <c r="B3" s="251"/>
    </row>
    <row r="4" spans="1:2" ht="18.75">
      <c r="A4" s="251" t="s">
        <v>733</v>
      </c>
      <c r="B4" s="251"/>
    </row>
    <row r="5" spans="1:2" ht="18.75">
      <c r="A5" s="251" t="s">
        <v>4</v>
      </c>
      <c r="B5" s="251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574</v>
      </c>
      <c r="B8" s="37" t="s">
        <v>493</v>
      </c>
    </row>
    <row r="9" spans="1:2" ht="15.75">
      <c r="A9" s="77" t="s">
        <v>575</v>
      </c>
      <c r="B9" s="78"/>
    </row>
    <row r="10" spans="1:2" ht="15.75">
      <c r="A10" s="77" t="s">
        <v>729</v>
      </c>
      <c r="B10" s="78"/>
    </row>
    <row r="11" spans="1:2" ht="15.75">
      <c r="A11" s="40" t="s">
        <v>576</v>
      </c>
      <c r="B11" s="49"/>
    </row>
    <row r="12" spans="1:2" ht="15.75">
      <c r="A12" s="40" t="s">
        <v>577</v>
      </c>
      <c r="B12" s="49">
        <v>110510.69</v>
      </c>
    </row>
    <row r="13" spans="1:2" ht="15.75">
      <c r="A13" s="42" t="s">
        <v>578</v>
      </c>
      <c r="B13" s="8">
        <f>SUM(B10:B12)</f>
        <v>110510.69</v>
      </c>
    </row>
    <row r="14" spans="1:2">
      <c r="B14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Fradén</cp:lastModifiedBy>
  <cp:lastPrinted>2026-05-11T15:58:06Z</cp:lastPrinted>
  <dcterms:created xsi:type="dcterms:W3CDTF">2018-05-02T13:48:00Z</dcterms:created>
  <dcterms:modified xsi:type="dcterms:W3CDTF">2026-05-11T15:59:08Z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6833C6C054574D6DB47C37D31172C59D_12</vt:lpwstr>
  </property>
  <property fmtid="{D5CDD505-2E9C-101B-9397-08002B2CF9AE}" pid="3" name="KSOProductBuildVer">
    <vt:lpwstr>3082-12.2.0.19805</vt:lpwstr>
  </property>
</Properties>
</file>