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923" firstSheet="1" activeTab="1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Hoja1" sheetId="33" r:id="rId18"/>
    <sheet name="Benef. Empl x pagar Larg. Plaz" sheetId="27" state="hidden" r:id="rId19"/>
    <sheet name="Gastos" sheetId="17" state="hidden" r:id="rId20"/>
  </sheets>
  <externalReferences>
    <externalReference r:id="rId21"/>
    <externalReference r:id="rId22"/>
  </externalReferences>
  <definedNames>
    <definedName name="_xlnm.Print_Area" localSheetId="0">'Balanza Comprobacion'!$A$1:$D$182</definedName>
    <definedName name="_xlnm.Print_Area" localSheetId="1">'ESF SNS'!$A$1:$J$76</definedName>
    <definedName name="_xlnm.Print_Area" localSheetId="9">'nota8 Cuenta por Cobrar'!$A$1:$E$38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0" i="17" l="1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4" i="18" s="1"/>
  <c r="B12" i="15"/>
  <c r="B12" i="22"/>
  <c r="F45" i="18" s="1"/>
  <c r="F51" i="18" s="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6" i="16"/>
  <c r="B11" i="16"/>
  <c r="B11" i="12"/>
  <c r="F34" i="18" s="1"/>
  <c r="B17" i="9"/>
  <c r="F13" i="18" s="1"/>
  <c r="B12" i="14"/>
  <c r="F16" i="18" s="1"/>
  <c r="C37" i="8"/>
  <c r="C35" i="8"/>
  <c r="C24" i="8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23" i="19"/>
  <c r="H24" i="19" s="1"/>
  <c r="H30" i="19" s="1"/>
  <c r="H14" i="19"/>
  <c r="F14" i="19"/>
  <c r="F12" i="19"/>
  <c r="H8" i="19"/>
  <c r="F55" i="18"/>
  <c r="B11" i="15" s="1"/>
  <c r="H42" i="18"/>
  <c r="H52" i="18" s="1"/>
  <c r="H62" i="18" s="1"/>
  <c r="F37" i="18"/>
  <c r="H27" i="18"/>
  <c r="F22" i="18"/>
  <c r="F21" i="18"/>
  <c r="H17" i="18"/>
  <c r="H29" i="18" s="1"/>
  <c r="H7" i="18"/>
  <c r="C1" i="18"/>
  <c r="H180" i="31"/>
  <c r="D179" i="31"/>
  <c r="C179" i="31"/>
  <c r="F27" i="18" l="1"/>
  <c r="F42" i="18"/>
  <c r="B27" i="16"/>
  <c r="F17" i="19"/>
  <c r="F24" i="19" s="1"/>
  <c r="F30" i="19" s="1"/>
  <c r="F17" i="18"/>
  <c r="F29" i="18" s="1"/>
  <c r="F52" i="18"/>
  <c r="F62" i="18" s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rFont val="Tahoma"/>
            <charset val="134"/>
          </rPr>
          <t>Usuario de Windows:</t>
        </r>
        <r>
          <rPr>
            <sz val="9"/>
            <rFont val="Tahoma"/>
            <charset val="134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<sst xmlns="http://schemas.openxmlformats.org/spreadsheetml/2006/main" count="1149" uniqueCount="739">
  <si>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</si>
  <si>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</si>
  <si>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</si>
  <si>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</si>
  <si>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</si>
  <si>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</si>
  <si>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</si>
  <si>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</si>
  <si>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</si>
  <si>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</si>
  <si>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</si>
  <si>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</si>
  <si>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</si>
  <si>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</si>
  <si>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</si>
  <si>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</si>
  <si>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</si>
  <si>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</si>
  <si>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</si>
  <si>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</si>
  <si>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</si>
  <si>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</si>
  <si>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</si>
  <si>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</si>
  <si>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</si>
  <si>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</si>
  <si>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</si>
  <si>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</si>
  <si>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</si>
  <si>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</si>
  <si>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</si>
  <si>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</si>
  <si>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</si>
  <si>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</si>
  <si>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</si>
  <si>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</si>
  <si>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</si>
  <si>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</si>
  <si>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</si>
  <si>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</si>
  <si>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</si>
  <si>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</si>
  <si>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</si>
  <si>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</si>
  <si>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</si>
  <si>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</si>
  <si>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</si>
  <si>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</si>
  <si>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</si>
  <si>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</si>
  <si>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</si>
  <si>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</si>
  <si>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</si>
  <si>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</si>
  <si>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</si>
  <si>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</si>
  <si>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</si>
  <si>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</si>
  <si>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</si>
  <si>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</si>
  <si>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</si>
  <si>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</si>
  <si>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</si>
  <si>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</si>
  <si>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</si>
  <si>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</si>
  <si>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</si>
  <si>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</si>
  <si>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</si>
  <si>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</si>
  <si>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</si>
  <si>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</si>
  <si>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</si>
  <si>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</si>
  <si>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</si>
  <si>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</si>
  <si>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</si>
  <si>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</si>
  <si>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</si>
  <si>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</si>
  <si>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</si>
  <si>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</si>
  <si>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</si>
  <si>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</si>
  <si>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</si>
  <si>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</si>
  <si>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</si>
  <si>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</si>
  <si>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</si>
  <si>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</si>
  <si>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</si>
  <si>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</si>
  <si>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</si>
  <si>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</si>
  <si>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</si>
  <si>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</si>
  <si>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</si>
  <si>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</si>
  <si>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</si>
  <si>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</si>
  <si>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</si>
  <si>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</si>
  <si>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</si>
  <si>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</si>
  <si>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</si>
  <si>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</si>
  <si>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</si>
  <si>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</si>
  <si>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</si>
  <si>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</si>
  <si>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</si>
  <si>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</si>
  <si>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</si>
  <si>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</si>
  <si>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</si>
  <si>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</si>
  <si>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</si>
  <si>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</si>
  <si>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</si>
  <si>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charset val="134"/>
      </rPr>
      <t>Impuestos</t>
    </r>
    <r>
      <rPr>
        <sz val="12"/>
        <color theme="1"/>
        <rFont val="Times New Roman"/>
        <charset val="134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</si>
  <si>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</si>
  <si>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</si>
  <si>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</si>
  <si>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</si>
  <si>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</si>
  <si>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</si>
  <si>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</si>
  <si>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</si>
  <si>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</si>
  <si>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</si>
  <si>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</si>
  <si>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</si>
  <si>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</si>
  <si>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</si>
  <si>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</si>
  <si>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</si>
  <si>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</si>
  <si>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</si>
  <si>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</si>
  <si>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</si>
  <si>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</si>
  <si>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</si>
  <si>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</si>
  <si>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</si>
  <si>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</si>
  <si>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</si>
  <si>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</si>
  <si>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</si>
  <si>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</si>
  <si>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</si>
  <si>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</si>
  <si>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</si>
  <si>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</si>
  <si>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</si>
  <si>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</si>
  <si>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</si>
  <si>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</si>
  <si>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</si>
  <si>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</si>
  <si>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</si>
  <si>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</si>
  <si>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</si>
  <si>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</si>
  <si>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</si>
  <si>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</si>
  <si>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</si>
  <si>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</si>
  <si>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</si>
  <si>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</si>
  <si>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</si>
  <si>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</si>
  <si>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</si>
  <si>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</si>
  <si>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</si>
  <si>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</si>
  <si>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</si>
  <si>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</si>
  <si>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</si>
  <si>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</si>
  <si>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</si>
  <si>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</si>
  <si>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</si>
  <si>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</si>
  <si>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</si>
  <si>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</si>
  <si>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</si>
  <si>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</si>
  <si>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</si>
  <si>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</si>
  <si>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</si>
  <si>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</si>
  <si>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</si>
  <si>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</si>
  <si>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4.1.2.3.01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</si>
  <si>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</si>
  <si>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</si>
  <si>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</si>
  <si>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</si>
  <si>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</si>
  <si>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</si>
  <si>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</si>
  <si>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Cuenta por cobrar a corto plazo (Notas 8)</t>
  </si>
  <si>
    <t>Inventarios (Nota 9)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</si>
  <si>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</si>
  <si>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</si>
  <si>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</si>
  <si>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</si>
  <si>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</si>
  <si>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</si>
  <si>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</si>
  <si>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</si>
  <si>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</si>
  <si>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</si>
  <si>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</si>
  <si>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</si>
  <si>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</si>
  <si>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</si>
  <si>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</si>
  <si>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</si>
  <si>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</si>
  <si>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</si>
  <si>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</si>
  <si>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</si>
  <si>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</si>
  <si>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</si>
  <si>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</si>
  <si>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</si>
  <si>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</si>
  <si>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</si>
  <si>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</si>
  <si>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</si>
  <si>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</si>
  <si>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</si>
  <si>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</si>
  <si>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</si>
  <si>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</si>
  <si>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</si>
  <si>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</si>
  <si>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</si>
  <si>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</si>
  <si>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</si>
  <si>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</si>
  <si>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</si>
  <si>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</si>
  <si>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</si>
  <si>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</si>
  <si>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</si>
  <si>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</si>
  <si>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</si>
  <si>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</si>
  <si>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</si>
  <si>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</si>
  <si>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</si>
  <si>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</si>
  <si>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</si>
  <si>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</si>
  <si>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</si>
  <si>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</si>
  <si>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</si>
  <si>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</si>
  <si>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</si>
  <si>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</si>
  <si>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</si>
  <si>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</si>
  <si>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</si>
  <si>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</si>
  <si>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</si>
  <si>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</si>
  <si>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</si>
  <si>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</si>
  <si>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</si>
  <si>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</si>
  <si>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</si>
  <si>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</si>
  <si>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</si>
  <si>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</si>
  <si>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</si>
  <si>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</si>
  <si>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</si>
  <si>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</si>
  <si>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</si>
  <si>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</si>
  <si>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</si>
  <si>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</si>
  <si>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</si>
  <si>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</si>
  <si>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</si>
  <si>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</si>
  <si>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</si>
  <si>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</si>
  <si>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</si>
  <si>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</si>
  <si>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</si>
  <si>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</si>
  <si>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</si>
  <si>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</si>
  <si>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</si>
  <si>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</si>
  <si>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</si>
  <si>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</si>
  <si>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</si>
  <si>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</si>
  <si>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</si>
  <si>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</si>
  <si>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</si>
  <si>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</si>
  <si>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</si>
  <si>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</si>
  <si>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</si>
  <si>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</si>
  <si>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</si>
  <si>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</si>
  <si>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</si>
  <si>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</si>
  <si>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</si>
  <si>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</si>
  <si>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</si>
  <si>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</si>
  <si>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</si>
  <si>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</si>
  <si>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</si>
  <si>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</si>
  <si>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</si>
  <si>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</si>
  <si>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</si>
  <si>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</si>
  <si>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</si>
  <si>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</si>
  <si>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</si>
  <si>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</si>
  <si>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</si>
  <si>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</si>
  <si>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</si>
  <si>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</si>
  <si>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</si>
  <si>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</si>
  <si>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</si>
  <si>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</si>
  <si>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</si>
  <si>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</si>
  <si>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</si>
  <si>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</si>
  <si>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</si>
  <si>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</si>
  <si>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</si>
  <si>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</si>
  <si>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</si>
  <si>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</si>
  <si>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</si>
  <si>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</si>
  <si>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</si>
  <si>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</si>
  <si>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</si>
  <si>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</si>
  <si>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</si>
  <si>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</si>
  <si>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</si>
  <si>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</si>
  <si>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</si>
  <si>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</si>
  <si>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</si>
  <si>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</si>
  <si>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</si>
  <si>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</si>
  <si>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</si>
  <si>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</si>
  <si>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</si>
  <si>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</si>
  <si>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</si>
  <si>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</si>
  <si>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</si>
  <si>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</si>
  <si>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</si>
  <si>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</si>
  <si>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</si>
  <si>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</si>
  <si>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</si>
  <si>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</si>
  <si>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</si>
  <si>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</si>
  <si>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</si>
  <si>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</si>
  <si>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</si>
  <si>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</si>
  <si>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</si>
  <si>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</si>
  <si>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</si>
  <si>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</si>
  <si>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</si>
  <si>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</si>
  <si>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</si>
  <si>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</si>
  <si>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</si>
  <si>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</si>
  <si>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</si>
  <si>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</si>
  <si>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</si>
  <si>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</si>
  <si>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</si>
  <si>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</si>
  <si>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</si>
  <si>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</si>
  <si>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</si>
  <si>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</si>
  <si>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</si>
  <si>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</si>
  <si>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</si>
  <si>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</si>
  <si>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</si>
  <si>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</si>
  <si>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</si>
  <si>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</si>
  <si>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</si>
  <si>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</si>
  <si>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</si>
  <si>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</si>
  <si>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</si>
  <si>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</si>
  <si>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</si>
  <si>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</si>
  <si>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</si>
  <si>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</si>
  <si>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</si>
  <si>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</si>
  <si>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</si>
  <si>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</si>
  <si>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</si>
  <si>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</si>
  <si>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</si>
  <si>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</si>
  <si>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</si>
  <si>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</si>
  <si>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</si>
  <si>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</si>
  <si>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</si>
  <si>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</si>
  <si>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</si>
  <si>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</si>
  <si>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</si>
  <si>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</si>
  <si>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</si>
  <si>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</si>
  <si>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</si>
  <si>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</si>
  <si>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</si>
  <si>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</si>
  <si>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</si>
  <si>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</si>
  <si>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</si>
  <si>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</si>
  <si>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</si>
  <si>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</si>
  <si>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</si>
  <si>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</si>
  <si>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</si>
  <si>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</si>
  <si>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</si>
  <si>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</si>
  <si>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</si>
  <si>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</si>
  <si>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</si>
  <si>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</si>
  <si>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</si>
  <si>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</si>
  <si>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</si>
  <si>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</si>
  <si>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</si>
  <si>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</si>
  <si>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</si>
  <si>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</si>
  <si>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</si>
  <si>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</si>
  <si>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</si>
  <si>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</si>
  <si>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</si>
  <si>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</si>
  <si>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</si>
  <si>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</si>
  <si>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</si>
  <si>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</si>
  <si>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</si>
  <si>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</si>
  <si>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</si>
  <si>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</si>
  <si>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</si>
  <si>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</si>
  <si>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</si>
  <si>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</si>
  <si>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</si>
  <si>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</si>
  <si>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</si>
  <si>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</si>
  <si>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</si>
  <si>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</si>
  <si>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</si>
  <si>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</si>
  <si>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</si>
  <si>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</si>
  <si>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</si>
  <si>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</si>
  <si>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</si>
  <si>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</si>
  <si>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</si>
  <si>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</si>
  <si>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</si>
  <si>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</si>
  <si>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</si>
  <si>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</si>
  <si>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</si>
  <si>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</si>
  <si>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</si>
  <si>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</si>
  <si>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</si>
  <si>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</si>
  <si>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</si>
  <si>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</si>
  <si>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</si>
  <si>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</si>
  <si>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</si>
  <si>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</si>
  <si>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</si>
  <si>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</si>
  <si>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</si>
  <si>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</si>
  <si>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</si>
  <si>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</si>
  <si>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</si>
  <si>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</si>
  <si>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</si>
  <si>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</si>
  <si>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</si>
  <si>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</si>
  <si>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</si>
  <si>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</si>
  <si>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</si>
  <si>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</si>
  <si>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</si>
  <si>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</si>
  <si>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</si>
  <si>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</si>
  <si>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</si>
  <si>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</si>
  <si>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</si>
  <si>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</si>
  <si>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charset val="134"/>
      </rPr>
      <t> </t>
    </r>
    <r>
      <rPr>
        <sz val="11"/>
        <color rgb="FF212121"/>
        <rFont val="Times New Roman"/>
        <charset val="134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</si>
  <si>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</si>
  <si>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</si>
  <si>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</si>
  <si>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</si>
  <si>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</si>
  <si>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</si>
  <si>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</si>
  <si>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</si>
  <si>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</si>
  <si>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</si>
  <si>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</si>
  <si>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</si>
  <si>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</si>
  <si>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</si>
  <si>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</si>
  <si>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</si>
  <si>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</si>
  <si>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</si>
  <si>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</si>
  <si>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</si>
  <si>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</si>
  <si>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</si>
  <si>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</si>
  <si>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</si>
  <si>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</si>
  <si>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</si>
  <si>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</si>
  <si>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</si>
  <si>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</si>
  <si>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</si>
  <si>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</si>
  <si>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</si>
  <si>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</si>
  <si>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</si>
  <si>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</si>
  <si>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</si>
  <si>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</si>
  <si>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</si>
  <si>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</si>
  <si>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</si>
  <si>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</si>
  <si>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</si>
  <si>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</si>
  <si>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</si>
  <si>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</si>
  <si>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</si>
  <si>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</si>
  <si>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</si>
  <si>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</si>
  <si>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</si>
  <si>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</si>
  <si>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</si>
  <si>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</si>
  <si>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</si>
  <si>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</si>
  <si>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</si>
  <si>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</si>
  <si>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</si>
  <si>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</si>
  <si>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</si>
  <si>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</si>
  <si>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</si>
  <si>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</si>
  <si>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</si>
  <si>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</si>
  <si>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</si>
  <si>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</si>
  <si>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</si>
  <si>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</si>
  <si>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</si>
  <si>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</si>
  <si>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</si>
  <si>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</si>
  <si>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</si>
  <si>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</si>
  <si>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</si>
  <si>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</si>
  <si>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</si>
  <si>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</si>
  <si>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</si>
  <si>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</si>
  <si>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</si>
  <si>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</si>
  <si>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</si>
  <si>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</si>
  <si>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</si>
  <si>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</si>
  <si>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</si>
  <si>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</si>
  <si>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</si>
  <si>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</si>
  <si>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</si>
  <si>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</si>
  <si>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charset val="134"/>
      </rPr>
      <t xml:space="preserve">Resultado acumulado                                               </t>
    </r>
    <r>
      <rPr>
        <u/>
        <sz val="12"/>
        <color theme="1"/>
        <rFont val="Times New Roman"/>
        <charset val="134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</si>
  <si>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</si>
  <si>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</si>
  <si>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</si>
  <si>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</si>
  <si>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</si>
  <si>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</si>
  <si>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</si>
  <si>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</si>
  <si>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</si>
  <si>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</si>
  <si>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</si>
  <si>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</si>
  <si>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</si>
  <si>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</si>
  <si>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</si>
  <si>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</si>
  <si>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</si>
  <si>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</si>
  <si>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</si>
  <si>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</si>
  <si>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</si>
  <si>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</si>
  <si>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</si>
  <si>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</si>
  <si>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</si>
  <si>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</si>
  <si>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</si>
  <si>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</si>
  <si>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</si>
  <si>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</si>
  <si>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</si>
  <si>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</si>
  <si>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</si>
  <si>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</si>
  <si>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</si>
  <si>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</si>
  <si>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</si>
  <si>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</si>
  <si>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</si>
  <si>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</si>
  <si>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</si>
  <si>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</si>
  <si>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</si>
  <si>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</si>
  <si>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</si>
  <si>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</si>
  <si>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</si>
  <si>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</si>
  <si>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</si>
  <si>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</si>
  <si>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</si>
  <si>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</si>
  <si>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</si>
  <si>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</si>
  <si>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</si>
  <si>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</si>
  <si>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</si>
  <si>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</si>
  <si>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</si>
  <si>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</si>
  <si>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charset val="134"/>
      </rPr>
      <t>Impuestos</t>
    </r>
    <r>
      <rPr>
        <sz val="8"/>
        <color indexed="8"/>
        <rFont val="Times New Roman"/>
        <charset val="134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</si>
  <si>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</si>
  <si>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</si>
  <si>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</si>
  <si>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</si>
  <si>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</si>
  <si>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</si>
  <si>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</si>
  <si>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</si>
  <si>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</si>
  <si>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</si>
  <si>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</si>
  <si>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</si>
  <si>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</si>
  <si>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</si>
  <si>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</si>
  <si>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</si>
  <si>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</si>
  <si>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</si>
  <si>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</si>
  <si>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</si>
  <si>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</si>
  <si>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</si>
  <si>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</si>
  <si>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</si>
  <si>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</si>
  <si>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</si>
  <si>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</si>
  <si>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 xml:space="preserve">Del ejercicio terminado al 31 de DICIEMBRE del 2025 </t>
  </si>
  <si>
    <t>Al 31 de DICIEMBRE de 2025</t>
  </si>
  <si>
    <t>Del ejercicio terminado Al 31 de DICIEMBRE del 2025</t>
  </si>
  <si>
    <t xml:space="preserve">Del ejercicio terminado al 31 DICIEMBRE  del 2025 </t>
  </si>
  <si>
    <t xml:space="preserve">Del ejercicio terminado al 31 DICIEMBRE del 2025 </t>
  </si>
  <si>
    <t>Del ejercicio terminado Al 31 de DICIEMBRE 2025</t>
  </si>
  <si>
    <t>Del ejercicio terminado Al 31 DICIEMBRE del 2025</t>
  </si>
  <si>
    <t>Del ejercicio terminado Al 31 DICIEMRE del  2025</t>
  </si>
  <si>
    <t xml:space="preserve">Porción corriente de documentos por cobrar </t>
  </si>
  <si>
    <t xml:space="preserve">Pagos anticipados </t>
  </si>
  <si>
    <t>Depto. Contabilidad y Finanzas</t>
  </si>
  <si>
    <t>Resultados positivos (ahorro) / negativos (desahorro)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</si>
</sst>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.00\ _P_t_s_-;\-* #,##0.00\ _P_t_s_-;_-* &quot;-&quot;??\ _P_t_s_-;_-@_-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_(&quot;RD$&quot;* #,##0_);_(&quot;RD$&quot;* \(#,##0\);_(&quot;RD$&quot;* &quot;-&quot;_);_(@_)"/>
    <numFmt numFmtId="168" formatCode="#,##0.0000000"/>
  </numFmts>
  <fonts count="60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u/>
      <sz val="11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u val="singleAccounting"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1"/>
      <color rgb="FF000000"/>
      <name val="Times New Roman"/>
      <charset val="134"/>
    </font>
    <font>
      <b/>
      <sz val="10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212121"/>
      <name val="Times New Roman"/>
      <charset val="134"/>
    </font>
    <font>
      <b/>
      <sz val="12"/>
      <color theme="1"/>
      <name val="Calibri"/>
      <charset val="134"/>
      <scheme val="minor"/>
    </font>
    <font>
      <sz val="11"/>
      <color rgb="FF212121"/>
      <name val="Times New Roman"/>
      <charset val="134"/>
    </font>
    <font>
      <b/>
      <u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rgb="FF0000FF"/>
      <name val="Times New Roman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b/>
      <sz val="16"/>
      <color rgb="FF000000"/>
      <name val="Segoe UI"/>
      <charset val="134"/>
    </font>
    <font>
      <b/>
      <sz val="12"/>
      <color rgb="FF000000"/>
      <name val="Segoe UI"/>
      <charset val="134"/>
    </font>
    <font>
      <sz val="10"/>
      <color rgb="FF000000"/>
      <name val="Segoe UI"/>
      <charset val="134"/>
    </font>
    <font>
      <b/>
      <sz val="9"/>
      <color rgb="FFFFFFFF"/>
      <name val="Segoe UI"/>
      <charset val="134"/>
    </font>
    <font>
      <b/>
      <sz val="11"/>
      <color theme="0"/>
      <name val="Calibri"/>
      <charset val="134"/>
    </font>
    <font>
      <sz val="9"/>
      <color rgb="FF000000"/>
      <name val="Segoe UI"/>
      <charset val="134"/>
    </font>
    <font>
      <b/>
      <sz val="10"/>
      <color rgb="FF000000"/>
      <name val="Segoe UI"/>
      <charset val="134"/>
    </font>
    <font>
      <b/>
      <sz val="6"/>
      <color theme="1"/>
      <name val="Times New Roman"/>
      <charset val="134"/>
    </font>
    <font>
      <b/>
      <u val="double"/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Times New Roman"/>
      <charset val="134"/>
    </font>
    <font>
      <sz val="9"/>
      <color theme="0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0"/>
      <name val="Times New Roman"/>
      <charset val="134"/>
    </font>
    <font>
      <b/>
      <u val="singleAccounting"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2"/>
      <color theme="1"/>
      <name val="Times New Roman"/>
      <charset val="134"/>
    </font>
    <font>
      <sz val="7"/>
      <color rgb="FF212121"/>
      <name val="Times New Roman"/>
      <charset val="134"/>
    </font>
    <font>
      <sz val="8"/>
      <color indexed="8"/>
      <name val="Times New Roman"/>
      <charset val="134"/>
    </font>
    <font>
      <b/>
      <sz val="9"/>
      <name val="Tahoma"/>
      <charset val="134"/>
    </font>
    <font>
      <sz val="9"/>
      <name val="Tahoma"/>
      <charset val="134"/>
    </font>
    <font>
      <b/>
      <sz val="14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11"/>
      <color theme="4" tint="-0.49998474074526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/>
    <xf numFmtId="0" fontId="11" fillId="0" borderId="0"/>
    <xf numFmtId="0" fontId="48" fillId="0" borderId="0"/>
    <xf numFmtId="0" fontId="11" fillId="0" borderId="0"/>
  </cellStyleXfs>
  <cellXfs count="286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43" fontId="0" fillId="0" borderId="0" xfId="0" applyNumberFormat="1"/>
    <xf numFmtId="4" fontId="0" fillId="0" borderId="0" xfId="0" applyNumberFormat="1"/>
    <xf numFmtId="0" fontId="12" fillId="0" borderId="0" xfId="0" applyFont="1"/>
    <xf numFmtId="43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6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6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41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43" fontId="13" fillId="4" borderId="3" xfId="3" applyFont="1" applyFill="1" applyBorder="1" applyAlignment="1"/>
    <xf numFmtId="0" fontId="13" fillId="0" borderId="3" xfId="12" applyFont="1" applyBorder="1"/>
    <xf numFmtId="43" fontId="13" fillId="4" borderId="3" xfId="3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43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3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43" fontId="13" fillId="4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4" fillId="0" borderId="3" xfId="0" applyFont="1" applyBorder="1"/>
    <xf numFmtId="0" fontId="10" fillId="0" borderId="3" xfId="0" applyFont="1" applyBorder="1"/>
    <xf numFmtId="43" fontId="15" fillId="0" borderId="3" xfId="1" applyFont="1" applyFill="1" applyBorder="1" applyAlignment="1">
      <alignment horizontal="center"/>
    </xf>
    <xf numFmtId="43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27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43" fontId="27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43" fontId="0" fillId="0" borderId="3" xfId="0" applyNumberFormat="1" applyBorder="1"/>
    <xf numFmtId="0" fontId="29" fillId="0" borderId="0" xfId="0" applyFont="1" applyAlignment="1">
      <alignment horizontal="left" vertical="top"/>
    </xf>
    <xf numFmtId="49" fontId="30" fillId="0" borderId="0" xfId="0" applyNumberFormat="1" applyFont="1" applyAlignment="1">
      <alignment horizontal="right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33" fillId="5" borderId="0" xfId="0" applyFont="1" applyFill="1" applyAlignment="1">
      <alignment vertical="top" wrapText="1" readingOrder="1"/>
    </xf>
    <xf numFmtId="49" fontId="34" fillId="6" borderId="10" xfId="0" applyNumberFormat="1" applyFont="1" applyFill="1" applyBorder="1" applyAlignment="1">
      <alignment horizontal="center" vertical="top" wrapText="1" readingOrder="1"/>
    </xf>
    <xf numFmtId="0" fontId="34" fillId="6" borderId="10" xfId="0" applyFont="1" applyFill="1" applyBorder="1" applyAlignment="1">
      <alignment horizontal="center" vertical="top" wrapText="1" readingOrder="1"/>
    </xf>
    <xf numFmtId="0" fontId="35" fillId="7" borderId="0" xfId="0" applyFont="1" applyFill="1" applyAlignment="1">
      <alignment horizontal="center"/>
    </xf>
    <xf numFmtId="49" fontId="36" fillId="0" borderId="10" xfId="0" applyNumberFormat="1" applyFont="1" applyBorder="1" applyAlignment="1">
      <alignment horizontal="right" vertical="top" wrapText="1" readingOrder="1"/>
    </xf>
    <xf numFmtId="0" fontId="36" fillId="0" borderId="10" xfId="0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horizontal="right" vertical="top" wrapText="1" readingOrder="1"/>
    </xf>
    <xf numFmtId="43" fontId="30" fillId="0" borderId="0" xfId="0" applyNumberFormat="1" applyFont="1"/>
    <xf numFmtId="43" fontId="0" fillId="0" borderId="0" xfId="1" applyFont="1"/>
    <xf numFmtId="49" fontId="36" fillId="0" borderId="11" xfId="0" applyNumberFormat="1" applyFont="1" applyBorder="1" applyAlignment="1">
      <alignment horizontal="right" vertical="top" readingOrder="1"/>
    </xf>
    <xf numFmtId="43" fontId="36" fillId="2" borderId="10" xfId="0" applyNumberFormat="1" applyFont="1" applyFill="1" applyBorder="1" applyAlignment="1">
      <alignment horizontal="right" vertical="top" wrapText="1" readingOrder="1"/>
    </xf>
    <xf numFmtId="43" fontId="36" fillId="2" borderId="10" xfId="0" applyNumberFormat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43" fontId="0" fillId="2" borderId="0" xfId="0" applyNumberFormat="1" applyFill="1"/>
    <xf numFmtId="43" fontId="30" fillId="0" borderId="0" xfId="0" applyNumberFormat="1" applyFont="1" applyAlignment="1">
      <alignment vertical="top"/>
    </xf>
    <xf numFmtId="43" fontId="36" fillId="0" borderId="10" xfId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left" vertical="top" wrapText="1" readingOrder="1"/>
    </xf>
    <xf numFmtId="49" fontId="37" fillId="8" borderId="10" xfId="0" applyNumberFormat="1" applyFont="1" applyFill="1" applyBorder="1" applyAlignment="1">
      <alignment horizontal="right" vertical="top" wrapText="1" readingOrder="1"/>
    </xf>
    <xf numFmtId="0" fontId="37" fillId="8" borderId="10" xfId="0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horizontal="right" vertical="top" wrapText="1" readingOrder="1"/>
    </xf>
    <xf numFmtId="43" fontId="37" fillId="8" borderId="10" xfId="1" applyFont="1" applyFill="1" applyBorder="1" applyAlignment="1">
      <alignment horizontal="right" vertical="top" wrapText="1" readingOrder="1"/>
    </xf>
    <xf numFmtId="43" fontId="12" fillId="0" borderId="0" xfId="1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/>
    <xf numFmtId="41" fontId="2" fillId="0" borderId="0" xfId="0" applyNumberFormat="1" applyFont="1" applyAlignment="1">
      <alignment horizontal="left" vertical="center" indent="5"/>
    </xf>
    <xf numFmtId="4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41" fontId="2" fillId="0" borderId="12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41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41" fontId="3" fillId="0" borderId="13" xfId="0" applyNumberFormat="1" applyFont="1" applyBorder="1" applyAlignment="1">
      <alignment vertical="center"/>
    </xf>
    <xf numFmtId="41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5"/>
    </xf>
    <xf numFmtId="167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8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1" fontId="39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3" fillId="2" borderId="13" xfId="0" applyNumberFormat="1" applyFont="1" applyFill="1" applyBorder="1" applyAlignment="1">
      <alignment vertical="center"/>
    </xf>
    <xf numFmtId="41" fontId="39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41" fontId="2" fillId="2" borderId="0" xfId="0" applyNumberFormat="1" applyFont="1" applyFill="1"/>
    <xf numFmtId="41" fontId="2" fillId="2" borderId="0" xfId="0" applyNumberFormat="1" applyFont="1" applyFill="1" applyAlignment="1">
      <alignment horizontal="left"/>
    </xf>
    <xf numFmtId="49" fontId="0" fillId="0" borderId="0" xfId="0" applyNumberFormat="1"/>
    <xf numFmtId="41" fontId="2" fillId="2" borderId="12" xfId="0" applyNumberFormat="1" applyFont="1" applyFill="1" applyBorder="1"/>
    <xf numFmtId="41" fontId="3" fillId="2" borderId="12" xfId="0" applyNumberFormat="1" applyFont="1" applyFill="1" applyBorder="1"/>
    <xf numFmtId="41" fontId="3" fillId="2" borderId="0" xfId="0" applyNumberFormat="1" applyFont="1" applyFill="1"/>
    <xf numFmtId="41" fontId="3" fillId="2" borderId="13" xfId="0" applyNumberFormat="1" applyFont="1" applyFill="1" applyBorder="1"/>
    <xf numFmtId="41" fontId="39" fillId="2" borderId="0" xfId="0" applyNumberFormat="1" applyFont="1" applyFill="1" applyAlignment="1">
      <alignment horizontal="left"/>
    </xf>
    <xf numFmtId="0" fontId="41" fillId="0" borderId="0" xfId="0" applyFont="1"/>
    <xf numFmtId="4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43" fontId="2" fillId="2" borderId="0" xfId="0" applyNumberFormat="1" applyFont="1" applyFill="1"/>
    <xf numFmtId="43" fontId="2" fillId="0" borderId="0" xfId="0" applyNumberFormat="1" applyFont="1" applyAlignment="1">
      <alignment vertical="center"/>
    </xf>
    <xf numFmtId="0" fontId="4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41" fontId="4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41" fontId="10" fillId="0" borderId="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43" fontId="15" fillId="0" borderId="3" xfId="1" applyFont="1" applyFill="1" applyBorder="1" applyAlignment="1">
      <alignment vertical="center"/>
    </xf>
    <xf numFmtId="43" fontId="15" fillId="0" borderId="3" xfId="1" applyFont="1" applyBorder="1" applyAlignment="1"/>
    <xf numFmtId="0" fontId="46" fillId="9" borderId="3" xfId="0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3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47" fillId="0" borderId="3" xfId="1" applyFont="1" applyFill="1" applyBorder="1" applyAlignment="1">
      <alignment vertical="center"/>
    </xf>
    <xf numFmtId="41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4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0" fontId="56" fillId="2" borderId="0" xfId="0" applyFont="1" applyFill="1" applyAlignment="1">
      <alignment horizontal="center"/>
    </xf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13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2" hidden="1" customWidth="1"/>
    <col min="2" max="2" width="63.5703125" style="62" customWidth="1"/>
    <col min="3" max="4" width="18.42578125" style="222" customWidth="1"/>
    <col min="5" max="5" width="6.42578125" style="222" customWidth="1"/>
    <col min="6" max="6" width="16.42578125" style="62" hidden="1" customWidth="1"/>
    <col min="7" max="7" width="17.5703125" style="62" hidden="1" customWidth="1"/>
    <col min="8" max="8" width="16.42578125" style="62" customWidth="1"/>
    <col min="9" max="16384" width="11.42578125" style="62"/>
  </cols>
  <sheetData>
    <row r="1" spans="1:8">
      <c r="A1" s="223"/>
      <c r="B1" s="224" t="s">
        <v>0</v>
      </c>
      <c r="C1" s="225"/>
      <c r="D1" s="226"/>
      <c r="E1" s="226"/>
    </row>
    <row r="2" spans="1:8" ht="15.75">
      <c r="A2" s="223"/>
      <c r="B2" s="256" t="s">
        <v>1</v>
      </c>
      <c r="C2" s="256"/>
      <c r="D2" s="256"/>
      <c r="E2" s="63"/>
    </row>
    <row r="3" spans="1:8" ht="15.75">
      <c r="A3" s="223"/>
      <c r="B3" s="256" t="s">
        <v>2</v>
      </c>
      <c r="C3" s="256"/>
      <c r="D3" s="256"/>
      <c r="E3" s="63"/>
    </row>
    <row r="4" spans="1:8" ht="15.75">
      <c r="A4" s="223"/>
      <c r="B4" s="256" t="s">
        <v>3</v>
      </c>
      <c r="C4" s="256"/>
      <c r="D4" s="256"/>
      <c r="E4" s="63"/>
    </row>
    <row r="5" spans="1:8" ht="15.75">
      <c r="A5" s="223"/>
      <c r="B5" s="256" t="s">
        <v>4</v>
      </c>
      <c r="C5" s="256"/>
      <c r="D5" s="256"/>
      <c r="E5" s="63"/>
    </row>
    <row r="6" spans="1:8">
      <c r="A6" s="223"/>
      <c r="B6" s="4" t="s">
        <v>5</v>
      </c>
      <c r="C6" s="225"/>
      <c r="D6" s="225"/>
      <c r="E6" s="225"/>
    </row>
    <row r="7" spans="1:8">
      <c r="A7" s="223"/>
      <c r="B7" s="155"/>
      <c r="C7" s="225"/>
      <c r="D7" s="225"/>
      <c r="E7" s="225"/>
    </row>
    <row r="8" spans="1:8" ht="15.75">
      <c r="A8" s="223" t="s">
        <v>6</v>
      </c>
      <c r="B8" s="227" t="s">
        <v>7</v>
      </c>
      <c r="C8" s="228" t="s">
        <v>8</v>
      </c>
      <c r="D8" s="46" t="s">
        <v>9</v>
      </c>
      <c r="E8" s="229"/>
    </row>
    <row r="9" spans="1:8" ht="15.75">
      <c r="A9" s="223" t="s">
        <v>10</v>
      </c>
      <c r="B9" s="230" t="s">
        <v>11</v>
      </c>
      <c r="C9" s="231">
        <v>19079790.960000001</v>
      </c>
      <c r="D9" s="231"/>
      <c r="E9" s="225"/>
    </row>
    <row r="10" spans="1:8" ht="15.75">
      <c r="A10" s="223" t="s">
        <v>12</v>
      </c>
      <c r="B10" s="230" t="s">
        <v>13</v>
      </c>
      <c r="C10" s="231">
        <v>8381363.5300000003</v>
      </c>
      <c r="D10" s="231"/>
      <c r="E10" s="225"/>
      <c r="F10" s="76"/>
      <c r="G10" s="76"/>
    </row>
    <row r="11" spans="1:8" ht="15.75">
      <c r="A11" s="223" t="s">
        <v>14</v>
      </c>
      <c r="B11" s="230" t="s">
        <v>15</v>
      </c>
      <c r="C11" s="231">
        <v>231580013.87</v>
      </c>
      <c r="D11" s="231"/>
      <c r="E11" s="225"/>
      <c r="F11" s="76"/>
      <c r="G11" s="76"/>
    </row>
    <row r="12" spans="1:8" ht="15.75" hidden="1">
      <c r="A12" s="223" t="s">
        <v>16</v>
      </c>
      <c r="B12" s="230" t="s">
        <v>17</v>
      </c>
      <c r="C12" s="231"/>
      <c r="D12" s="231"/>
      <c r="E12" s="225"/>
      <c r="F12" s="76"/>
      <c r="G12" s="76"/>
    </row>
    <row r="13" spans="1:8" ht="15.75">
      <c r="A13" s="223" t="s">
        <v>18</v>
      </c>
      <c r="B13" s="230" t="s">
        <v>19</v>
      </c>
      <c r="C13" s="231">
        <v>115562718.87</v>
      </c>
      <c r="D13" s="231"/>
      <c r="E13" s="225"/>
      <c r="F13" s="76"/>
      <c r="G13" s="76"/>
      <c r="H13" s="161"/>
    </row>
    <row r="14" spans="1:8" ht="15.75">
      <c r="A14" s="223" t="s">
        <v>18</v>
      </c>
      <c r="B14" s="230" t="s">
        <v>20</v>
      </c>
      <c r="C14" s="232">
        <v>133084322.90000001</v>
      </c>
      <c r="D14" s="231"/>
      <c r="E14" s="225"/>
      <c r="F14" s="76"/>
      <c r="G14" s="76"/>
    </row>
    <row r="15" spans="1:8" ht="15.75" hidden="1">
      <c r="A15" s="223"/>
      <c r="B15" s="230"/>
      <c r="C15" s="231"/>
      <c r="D15" s="231"/>
      <c r="E15" s="225"/>
      <c r="F15" s="76"/>
      <c r="G15" s="76"/>
    </row>
    <row r="16" spans="1:8" ht="15.75" hidden="1">
      <c r="A16" s="223" t="s">
        <v>6</v>
      </c>
      <c r="B16" s="233" t="s">
        <v>21</v>
      </c>
      <c r="C16" s="234"/>
      <c r="D16" s="231"/>
      <c r="E16" s="225"/>
      <c r="F16" s="76"/>
      <c r="G16" s="76"/>
    </row>
    <row r="17" spans="1:8" ht="15.75">
      <c r="A17" s="223" t="s">
        <v>22</v>
      </c>
      <c r="B17" s="235" t="s">
        <v>23</v>
      </c>
      <c r="C17" s="231"/>
      <c r="D17" s="231">
        <v>25745977.809999999</v>
      </c>
      <c r="E17" s="225"/>
      <c r="F17" s="76"/>
      <c r="G17" s="76"/>
    </row>
    <row r="18" spans="1:8" ht="15.75">
      <c r="A18" s="223" t="s">
        <v>24</v>
      </c>
      <c r="B18" s="230" t="s">
        <v>25</v>
      </c>
      <c r="C18" s="104"/>
      <c r="D18" s="231"/>
      <c r="E18" s="225"/>
      <c r="F18" s="76"/>
      <c r="G18" s="76"/>
    </row>
    <row r="19" spans="1:8" ht="15.75">
      <c r="A19" s="223"/>
      <c r="B19" s="230" t="s">
        <v>26</v>
      </c>
      <c r="C19" s="104"/>
      <c r="D19" s="231"/>
      <c r="E19" s="225"/>
      <c r="F19" s="76"/>
      <c r="G19" s="76"/>
    </row>
    <row r="20" spans="1:8" ht="15.75">
      <c r="A20" s="223"/>
      <c r="B20" s="230" t="s">
        <v>27</v>
      </c>
      <c r="C20" s="104"/>
      <c r="D20" s="231">
        <v>444855103.97000003</v>
      </c>
      <c r="E20" s="225"/>
      <c r="F20" s="76"/>
      <c r="G20" s="76"/>
    </row>
    <row r="21" spans="1:8" ht="15.75">
      <c r="A21" s="223"/>
      <c r="B21" s="230" t="s">
        <v>28</v>
      </c>
      <c r="C21" s="104"/>
      <c r="D21" s="231"/>
      <c r="E21" s="225"/>
      <c r="F21" s="76"/>
      <c r="G21" s="76"/>
    </row>
    <row r="22" spans="1:8" ht="15" customHeight="1">
      <c r="A22" s="223"/>
      <c r="B22" s="230" t="s">
        <v>29</v>
      </c>
      <c r="C22" s="236"/>
      <c r="D22" s="231"/>
      <c r="E22" s="225"/>
      <c r="F22" s="76"/>
      <c r="G22" s="76"/>
      <c r="H22" s="161"/>
    </row>
    <row r="23" spans="1:8" ht="15.75">
      <c r="A23" s="223" t="s">
        <v>30</v>
      </c>
      <c r="B23" s="230" t="s">
        <v>31</v>
      </c>
      <c r="C23" s="236"/>
      <c r="D23" s="231"/>
      <c r="E23" s="225"/>
      <c r="F23" s="76"/>
      <c r="G23" s="76"/>
    </row>
    <row r="24" spans="1:8" ht="15.75" hidden="1">
      <c r="A24" s="223" t="s">
        <v>32</v>
      </c>
      <c r="B24" s="230" t="s">
        <v>33</v>
      </c>
      <c r="C24" s="236"/>
      <c r="D24" s="231"/>
      <c r="E24" s="225"/>
      <c r="F24" s="76"/>
      <c r="G24" s="76"/>
    </row>
    <row r="25" spans="1:8" ht="15.75" hidden="1">
      <c r="A25" s="223"/>
      <c r="B25" s="230" t="s">
        <v>34</v>
      </c>
      <c r="C25" s="236"/>
      <c r="D25" s="231"/>
      <c r="E25" s="225"/>
      <c r="F25" s="76"/>
      <c r="G25" s="76"/>
    </row>
    <row r="26" spans="1:8" ht="15.75">
      <c r="A26" s="223" t="s">
        <v>35</v>
      </c>
      <c r="B26" s="237" t="s">
        <v>36</v>
      </c>
      <c r="C26" s="236"/>
      <c r="D26" s="231">
        <v>39832196.880000003</v>
      </c>
      <c r="E26" s="225"/>
      <c r="F26" s="76"/>
      <c r="G26" s="76"/>
    </row>
    <row r="27" spans="1:8" ht="15.75">
      <c r="A27" s="223" t="s">
        <v>37</v>
      </c>
      <c r="B27" s="238" t="s">
        <v>38</v>
      </c>
      <c r="C27" s="103"/>
      <c r="D27" s="231"/>
      <c r="E27" s="225"/>
      <c r="F27" s="76"/>
      <c r="G27" s="76"/>
    </row>
    <row r="28" spans="1:8" ht="15.75">
      <c r="A28" s="223" t="s">
        <v>37</v>
      </c>
      <c r="B28" s="238" t="s">
        <v>39</v>
      </c>
      <c r="C28" s="103"/>
      <c r="D28" s="231"/>
      <c r="E28" s="225"/>
      <c r="F28" s="76"/>
      <c r="G28" s="76"/>
    </row>
    <row r="29" spans="1:8" ht="15.75">
      <c r="A29" s="223" t="s">
        <v>37</v>
      </c>
      <c r="B29" s="239" t="s">
        <v>40</v>
      </c>
      <c r="C29" s="103"/>
      <c r="D29" s="231"/>
      <c r="E29" s="225"/>
      <c r="F29" s="76"/>
      <c r="G29" s="76"/>
    </row>
    <row r="30" spans="1:8" ht="15.75">
      <c r="A30" s="223" t="s">
        <v>37</v>
      </c>
      <c r="B30" s="239" t="s">
        <v>41</v>
      </c>
      <c r="C30" s="103"/>
      <c r="D30" s="231"/>
      <c r="E30" s="225"/>
      <c r="F30" s="76"/>
      <c r="G30" s="76"/>
    </row>
    <row r="31" spans="1:8" ht="15.75">
      <c r="A31" s="223" t="s">
        <v>37</v>
      </c>
      <c r="B31" s="238" t="s">
        <v>42</v>
      </c>
      <c r="C31" s="103"/>
      <c r="D31" s="231"/>
      <c r="E31" s="225"/>
      <c r="F31" s="76"/>
      <c r="G31" s="76"/>
    </row>
    <row r="32" spans="1:8" ht="15.75">
      <c r="A32" s="223" t="s">
        <v>37</v>
      </c>
      <c r="B32" s="238" t="s">
        <v>43</v>
      </c>
      <c r="C32" s="103"/>
      <c r="D32" s="231"/>
      <c r="E32" s="225"/>
      <c r="F32" s="76"/>
      <c r="G32" s="76"/>
    </row>
    <row r="33" spans="1:7" ht="15.75">
      <c r="A33" s="223" t="s">
        <v>37</v>
      </c>
      <c r="B33" s="238" t="s">
        <v>44</v>
      </c>
      <c r="C33" s="103"/>
      <c r="D33" s="231"/>
      <c r="E33" s="225"/>
      <c r="F33" s="76"/>
      <c r="G33" s="76"/>
    </row>
    <row r="34" spans="1:7" ht="15.75" hidden="1">
      <c r="A34" s="223"/>
      <c r="B34" s="240" t="s">
        <v>45</v>
      </c>
      <c r="C34" s="103"/>
      <c r="D34" s="231"/>
      <c r="E34" s="225"/>
      <c r="F34" s="76"/>
      <c r="G34" s="76"/>
    </row>
    <row r="35" spans="1:7" ht="15.75" hidden="1">
      <c r="A35" s="223"/>
      <c r="B35" s="239" t="s">
        <v>46</v>
      </c>
      <c r="C35" s="103"/>
      <c r="D35" s="232"/>
      <c r="E35" s="76"/>
      <c r="F35" s="76"/>
      <c r="G35" s="76"/>
    </row>
    <row r="36" spans="1:7" ht="15.75">
      <c r="A36" s="223"/>
      <c r="B36" s="239" t="s">
        <v>47</v>
      </c>
      <c r="C36" s="103"/>
      <c r="D36" s="232"/>
      <c r="E36" s="76"/>
      <c r="F36" s="76"/>
      <c r="G36" s="76"/>
    </row>
    <row r="37" spans="1:7" ht="15.75">
      <c r="A37" s="223"/>
      <c r="B37" s="239" t="s">
        <v>48</v>
      </c>
      <c r="C37" s="103"/>
      <c r="D37" s="232"/>
      <c r="E37" s="76"/>
      <c r="F37" s="76"/>
      <c r="G37" s="76"/>
    </row>
    <row r="38" spans="1:7" ht="15.75" hidden="1">
      <c r="A38" s="223" t="s">
        <v>37</v>
      </c>
      <c r="B38" s="238" t="s">
        <v>49</v>
      </c>
      <c r="C38" s="103"/>
      <c r="D38" s="231"/>
      <c r="E38" s="225"/>
      <c r="F38" s="76"/>
      <c r="G38" s="76"/>
    </row>
    <row r="39" spans="1:7" ht="15.75">
      <c r="A39" s="223"/>
      <c r="B39" s="238" t="s">
        <v>50</v>
      </c>
      <c r="C39" s="103"/>
      <c r="D39" s="231"/>
      <c r="E39" s="225"/>
      <c r="F39" s="76"/>
      <c r="G39" s="76"/>
    </row>
    <row r="40" spans="1:7" ht="15.75">
      <c r="A40" s="223"/>
      <c r="B40" s="238" t="s">
        <v>51</v>
      </c>
      <c r="C40" s="103"/>
      <c r="D40" s="231"/>
      <c r="E40" s="225"/>
      <c r="F40" s="76"/>
      <c r="G40" s="76"/>
    </row>
    <row r="41" spans="1:7" ht="15.75">
      <c r="A41" s="223"/>
      <c r="B41" s="238" t="s">
        <v>52</v>
      </c>
      <c r="C41" s="103"/>
      <c r="D41" s="231"/>
      <c r="E41" s="225"/>
      <c r="F41" s="76"/>
      <c r="G41" s="76"/>
    </row>
    <row r="42" spans="1:7" ht="15.75" hidden="1">
      <c r="A42" s="223" t="s">
        <v>37</v>
      </c>
      <c r="B42" s="238" t="s">
        <v>53</v>
      </c>
      <c r="C42" s="103"/>
      <c r="D42" s="231"/>
      <c r="E42" s="225"/>
      <c r="F42" s="76"/>
      <c r="G42" s="76"/>
    </row>
    <row r="43" spans="1:7" ht="15.75" hidden="1">
      <c r="A43" s="223" t="s">
        <v>37</v>
      </c>
      <c r="B43" s="238" t="s">
        <v>54</v>
      </c>
      <c r="C43" s="103"/>
      <c r="D43" s="231"/>
      <c r="E43" s="225"/>
      <c r="F43" s="76"/>
      <c r="G43" s="76"/>
    </row>
    <row r="44" spans="1:7" ht="15.75" hidden="1">
      <c r="A44" s="223"/>
      <c r="B44" s="238" t="s">
        <v>55</v>
      </c>
      <c r="C44" s="236"/>
      <c r="D44" s="231"/>
      <c r="E44" s="225"/>
      <c r="F44" s="76"/>
      <c r="G44" s="76"/>
    </row>
    <row r="45" spans="1:7" ht="15.75" hidden="1">
      <c r="A45" s="223" t="s">
        <v>37</v>
      </c>
      <c r="B45" s="238" t="s">
        <v>56</v>
      </c>
      <c r="C45" s="236"/>
      <c r="D45" s="231"/>
      <c r="E45" s="225"/>
      <c r="F45" s="76"/>
      <c r="G45" s="76"/>
    </row>
    <row r="46" spans="1:7" ht="15.75" hidden="1">
      <c r="A46" s="223"/>
      <c r="B46" s="238" t="s">
        <v>57</v>
      </c>
      <c r="C46" s="103"/>
      <c r="D46" s="231"/>
      <c r="E46" s="225"/>
      <c r="F46" s="76"/>
      <c r="G46" s="76"/>
    </row>
    <row r="47" spans="1:7" ht="15.75">
      <c r="A47" s="223" t="s">
        <v>37</v>
      </c>
      <c r="B47" s="238" t="s">
        <v>58</v>
      </c>
      <c r="C47" s="103"/>
      <c r="D47" s="231"/>
      <c r="E47" s="225"/>
      <c r="F47" s="76"/>
      <c r="G47" s="76"/>
    </row>
    <row r="48" spans="1:7" ht="15.75">
      <c r="A48" s="223" t="s">
        <v>37</v>
      </c>
      <c r="B48" s="238" t="s">
        <v>59</v>
      </c>
      <c r="C48" s="103"/>
      <c r="D48" s="231"/>
      <c r="E48" s="225"/>
      <c r="F48" s="76"/>
      <c r="G48" s="76"/>
    </row>
    <row r="49" spans="1:7" ht="15.75">
      <c r="A49" s="223" t="s">
        <v>37</v>
      </c>
      <c r="B49" s="238" t="s">
        <v>60</v>
      </c>
      <c r="C49" s="103"/>
      <c r="D49" s="231"/>
      <c r="E49" s="225"/>
      <c r="F49" s="76"/>
      <c r="G49" s="76"/>
    </row>
    <row r="50" spans="1:7" ht="15.75" hidden="1">
      <c r="A50" s="223"/>
      <c r="B50" s="240" t="s">
        <v>61</v>
      </c>
      <c r="C50" s="103"/>
      <c r="D50" s="231"/>
      <c r="E50" s="225"/>
      <c r="F50" s="76"/>
      <c r="G50" s="76"/>
    </row>
    <row r="51" spans="1:7" ht="15.75" hidden="1">
      <c r="A51" s="223"/>
      <c r="B51" s="240" t="s">
        <v>62</v>
      </c>
      <c r="C51" s="103"/>
      <c r="D51" s="231"/>
      <c r="E51" s="225"/>
      <c r="F51" s="76"/>
      <c r="G51" s="76"/>
    </row>
    <row r="52" spans="1:7" ht="15.75">
      <c r="A52" s="223" t="s">
        <v>63</v>
      </c>
      <c r="B52" s="238" t="s">
        <v>64</v>
      </c>
      <c r="C52" s="103"/>
      <c r="D52" s="231"/>
      <c r="E52" s="225"/>
      <c r="F52" s="76"/>
      <c r="G52" s="76"/>
    </row>
    <row r="53" spans="1:7" ht="15.75">
      <c r="A53" s="223" t="s">
        <v>63</v>
      </c>
      <c r="B53" s="238" t="s">
        <v>65</v>
      </c>
      <c r="C53" s="103"/>
      <c r="D53" s="231"/>
      <c r="E53" s="225"/>
      <c r="F53" s="76"/>
      <c r="G53" s="76"/>
    </row>
    <row r="54" spans="1:7" ht="15.75" hidden="1">
      <c r="A54" s="223" t="s">
        <v>63</v>
      </c>
      <c r="B54" s="238" t="s">
        <v>66</v>
      </c>
      <c r="C54" s="103"/>
      <c r="D54" s="231"/>
      <c r="E54" s="225"/>
      <c r="F54" s="76"/>
      <c r="G54" s="76"/>
    </row>
    <row r="55" spans="1:7" ht="15.75">
      <c r="A55" s="223" t="s">
        <v>63</v>
      </c>
      <c r="B55" s="238" t="s">
        <v>67</v>
      </c>
      <c r="C55" s="103"/>
      <c r="D55" s="231"/>
      <c r="E55" s="225"/>
      <c r="F55" s="76"/>
      <c r="G55" s="76"/>
    </row>
    <row r="56" spans="1:7" ht="15.75">
      <c r="A56" s="223" t="s">
        <v>63</v>
      </c>
      <c r="B56" s="238" t="s">
        <v>68</v>
      </c>
      <c r="C56" s="103"/>
      <c r="D56" s="231"/>
      <c r="E56" s="225"/>
      <c r="F56" s="76"/>
      <c r="G56" s="76"/>
    </row>
    <row r="57" spans="1:7" ht="15.75">
      <c r="A57" s="223"/>
      <c r="B57" s="239" t="s">
        <v>69</v>
      </c>
      <c r="C57" s="103"/>
      <c r="D57" s="231"/>
      <c r="E57" s="225"/>
      <c r="F57" s="76"/>
      <c r="G57" s="76"/>
    </row>
    <row r="58" spans="1:7" ht="15.75" hidden="1">
      <c r="A58" s="223"/>
      <c r="B58" s="239" t="s">
        <v>70</v>
      </c>
      <c r="C58" s="103"/>
      <c r="D58" s="231"/>
      <c r="E58" s="225"/>
      <c r="F58" s="76"/>
      <c r="G58" s="76"/>
    </row>
    <row r="59" spans="1:7" ht="15.75" hidden="1">
      <c r="A59" s="223"/>
      <c r="B59" s="240" t="s">
        <v>71</v>
      </c>
      <c r="C59" s="103"/>
      <c r="D59" s="231"/>
      <c r="E59" s="225"/>
      <c r="F59" s="76"/>
      <c r="G59" s="76"/>
    </row>
    <row r="60" spans="1:7" ht="15.75">
      <c r="A60" s="223" t="s">
        <v>63</v>
      </c>
      <c r="B60" s="238" t="s">
        <v>72</v>
      </c>
      <c r="C60" s="103"/>
      <c r="D60" s="231"/>
      <c r="E60" s="225"/>
      <c r="F60" s="76"/>
      <c r="G60" s="76"/>
    </row>
    <row r="61" spans="1:7" ht="15.75">
      <c r="A61" s="223" t="s">
        <v>63</v>
      </c>
      <c r="B61" s="238" t="s">
        <v>73</v>
      </c>
      <c r="C61" s="103"/>
      <c r="D61" s="231"/>
      <c r="E61" s="225"/>
      <c r="F61" s="76"/>
      <c r="G61" s="76"/>
    </row>
    <row r="62" spans="1:7" ht="15.75" hidden="1">
      <c r="A62" s="223"/>
      <c r="B62" s="240" t="s">
        <v>74</v>
      </c>
      <c r="C62" s="103"/>
      <c r="D62" s="231"/>
      <c r="E62" s="225"/>
      <c r="F62" s="76"/>
      <c r="G62" s="76"/>
    </row>
    <row r="63" spans="1:7" ht="15.75">
      <c r="A63" s="223" t="s">
        <v>63</v>
      </c>
      <c r="B63" s="238" t="s">
        <v>75</v>
      </c>
      <c r="C63" s="103"/>
      <c r="D63" s="231"/>
      <c r="E63" s="225"/>
      <c r="F63" s="76"/>
      <c r="G63" s="76"/>
    </row>
    <row r="64" spans="1:7" ht="15.75" hidden="1">
      <c r="A64" s="223" t="s">
        <v>63</v>
      </c>
      <c r="B64" s="238" t="s">
        <v>76</v>
      </c>
      <c r="C64" s="103"/>
      <c r="D64" s="231"/>
      <c r="E64" s="225"/>
      <c r="F64" s="76"/>
      <c r="G64" s="76"/>
    </row>
    <row r="65" spans="1:7" ht="15.75" hidden="1">
      <c r="A65" s="223"/>
      <c r="B65" s="240" t="s">
        <v>77</v>
      </c>
      <c r="C65" s="103"/>
      <c r="D65" s="231"/>
      <c r="E65" s="225"/>
      <c r="F65" s="76"/>
      <c r="G65" s="76"/>
    </row>
    <row r="66" spans="1:7" ht="15.75">
      <c r="A66" s="223" t="s">
        <v>63</v>
      </c>
      <c r="B66" s="238" t="s">
        <v>78</v>
      </c>
      <c r="C66" s="103">
        <v>39340</v>
      </c>
      <c r="D66" s="231"/>
      <c r="E66" s="225"/>
      <c r="F66" s="76"/>
      <c r="G66" s="76"/>
    </row>
    <row r="67" spans="1:7" ht="15.75">
      <c r="A67" s="223" t="s">
        <v>63</v>
      </c>
      <c r="B67" s="238" t="s">
        <v>79</v>
      </c>
      <c r="C67" s="103"/>
      <c r="D67" s="231"/>
      <c r="E67" s="225"/>
      <c r="F67" s="76"/>
      <c r="G67" s="76"/>
    </row>
    <row r="68" spans="1:7" ht="15.75" hidden="1">
      <c r="A68" s="223"/>
      <c r="B68" s="238" t="s">
        <v>80</v>
      </c>
      <c r="C68" s="103"/>
      <c r="D68" s="231"/>
      <c r="E68" s="225"/>
      <c r="F68" s="76"/>
      <c r="G68" s="76"/>
    </row>
    <row r="69" spans="1:7" ht="15.75">
      <c r="A69" s="223"/>
      <c r="B69" s="238" t="s">
        <v>81</v>
      </c>
      <c r="C69" s="103"/>
      <c r="D69" s="231"/>
      <c r="E69" s="225"/>
      <c r="F69" s="76"/>
      <c r="G69" s="76"/>
    </row>
    <row r="70" spans="1:7" ht="15.75" hidden="1">
      <c r="A70" s="223"/>
      <c r="B70" s="240" t="s">
        <v>82</v>
      </c>
      <c r="C70" s="103"/>
      <c r="D70" s="231"/>
      <c r="E70" s="225"/>
      <c r="F70" s="76"/>
      <c r="G70" s="76"/>
    </row>
    <row r="71" spans="1:7" ht="15.75" hidden="1">
      <c r="A71" s="223" t="s">
        <v>63</v>
      </c>
      <c r="B71" s="238" t="s">
        <v>83</v>
      </c>
      <c r="C71" s="103"/>
      <c r="D71" s="231"/>
      <c r="E71" s="225"/>
      <c r="F71" s="76"/>
      <c r="G71" s="76"/>
    </row>
    <row r="72" spans="1:7" ht="15.75" hidden="1">
      <c r="A72" s="223" t="s">
        <v>63</v>
      </c>
      <c r="B72" s="238" t="s">
        <v>84</v>
      </c>
      <c r="C72" s="103"/>
      <c r="D72" s="231"/>
      <c r="E72" s="225"/>
      <c r="F72" s="76"/>
      <c r="G72" s="76"/>
    </row>
    <row r="73" spans="1:7" ht="15.75">
      <c r="A73" s="223" t="s">
        <v>63</v>
      </c>
      <c r="B73" s="238" t="s">
        <v>85</v>
      </c>
      <c r="C73" s="103"/>
      <c r="D73" s="231"/>
      <c r="E73" s="225"/>
      <c r="F73" s="76"/>
      <c r="G73" s="76"/>
    </row>
    <row r="74" spans="1:7" ht="15.75">
      <c r="A74" s="223"/>
      <c r="B74" s="238" t="s">
        <v>86</v>
      </c>
      <c r="C74" s="103"/>
      <c r="D74" s="231"/>
      <c r="E74" s="225"/>
      <c r="F74" s="76"/>
      <c r="G74" s="76"/>
    </row>
    <row r="75" spans="1:7" ht="15.75" hidden="1">
      <c r="A75" s="223"/>
      <c r="B75" s="238" t="s">
        <v>87</v>
      </c>
      <c r="C75" s="103"/>
      <c r="D75" s="231"/>
      <c r="E75" s="225"/>
      <c r="F75" s="76"/>
      <c r="G75" s="76"/>
    </row>
    <row r="76" spans="1:7" ht="15.75">
      <c r="A76" s="223"/>
      <c r="B76" s="238" t="s">
        <v>88</v>
      </c>
      <c r="C76" s="103"/>
      <c r="D76" s="231"/>
      <c r="E76" s="225"/>
      <c r="F76" s="76"/>
      <c r="G76" s="76"/>
    </row>
    <row r="77" spans="1:7" ht="15.75" hidden="1">
      <c r="A77" s="223"/>
      <c r="B77" s="240" t="s">
        <v>89</v>
      </c>
      <c r="C77" s="103"/>
      <c r="D77" s="231"/>
      <c r="E77" s="225"/>
      <c r="F77" s="76"/>
      <c r="G77" s="76"/>
    </row>
    <row r="78" spans="1:7" ht="15.75" hidden="1">
      <c r="A78" s="223" t="s">
        <v>63</v>
      </c>
      <c r="B78" s="238" t="s">
        <v>90</v>
      </c>
      <c r="C78" s="103"/>
      <c r="D78" s="231"/>
      <c r="E78" s="225"/>
      <c r="F78" s="76"/>
      <c r="G78" s="76"/>
    </row>
    <row r="79" spans="1:7" ht="15.75" hidden="1">
      <c r="A79" s="223" t="s">
        <v>63</v>
      </c>
      <c r="B79" s="237" t="s">
        <v>91</v>
      </c>
      <c r="C79" s="103"/>
      <c r="D79" s="231"/>
      <c r="E79" s="225"/>
      <c r="F79" s="76"/>
      <c r="G79" s="76"/>
    </row>
    <row r="80" spans="1:7" ht="15.75" hidden="1">
      <c r="A80" s="223"/>
      <c r="B80" s="240" t="s">
        <v>92</v>
      </c>
      <c r="C80" s="103"/>
      <c r="D80" s="231"/>
      <c r="E80" s="225"/>
      <c r="F80" s="76"/>
      <c r="G80" s="76"/>
    </row>
    <row r="81" spans="1:7" ht="15.75">
      <c r="A81" s="223"/>
      <c r="B81" s="77" t="s">
        <v>93</v>
      </c>
      <c r="C81" s="103"/>
      <c r="D81" s="232"/>
      <c r="E81" s="76"/>
      <c r="F81" s="76"/>
      <c r="G81" s="76"/>
    </row>
    <row r="82" spans="1:7" ht="15.75">
      <c r="A82" s="223"/>
      <c r="B82" s="100" t="s">
        <v>94</v>
      </c>
      <c r="C82" s="103"/>
      <c r="D82" s="232"/>
      <c r="E82" s="76"/>
      <c r="F82" s="76"/>
      <c r="G82" s="76"/>
    </row>
    <row r="83" spans="1:7" ht="15.75">
      <c r="A83" s="223" t="s">
        <v>63</v>
      </c>
      <c r="B83" s="238" t="s">
        <v>95</v>
      </c>
      <c r="C83" s="103">
        <v>318921.5</v>
      </c>
      <c r="D83" s="231"/>
      <c r="E83" s="225"/>
      <c r="F83" s="76"/>
      <c r="G83" s="76"/>
    </row>
    <row r="84" spans="1:7" ht="15.75" hidden="1">
      <c r="A84" s="223"/>
      <c r="B84" s="238" t="s">
        <v>96</v>
      </c>
      <c r="C84" s="103"/>
      <c r="D84" s="231"/>
      <c r="E84" s="225"/>
      <c r="F84" s="76"/>
      <c r="G84" s="76"/>
    </row>
    <row r="85" spans="1:7" ht="15.75" hidden="1">
      <c r="A85" s="223" t="s">
        <v>63</v>
      </c>
      <c r="B85" s="238" t="s">
        <v>97</v>
      </c>
      <c r="C85" s="103"/>
      <c r="D85" s="231"/>
      <c r="E85" s="225"/>
      <c r="F85" s="76"/>
      <c r="G85" s="76"/>
    </row>
    <row r="86" spans="1:7" ht="15.75" hidden="1">
      <c r="A86" s="223" t="s">
        <v>63</v>
      </c>
      <c r="B86" s="238" t="s">
        <v>98</v>
      </c>
      <c r="C86" s="103"/>
      <c r="D86" s="231"/>
      <c r="E86" s="225"/>
      <c r="F86" s="76"/>
      <c r="G86" s="76"/>
    </row>
    <row r="87" spans="1:7" ht="15.75" hidden="1">
      <c r="A87" s="223" t="s">
        <v>63</v>
      </c>
      <c r="B87" s="238" t="s">
        <v>99</v>
      </c>
      <c r="C87" s="103"/>
      <c r="D87" s="231"/>
      <c r="E87" s="225"/>
      <c r="F87" s="76"/>
      <c r="G87" s="76"/>
    </row>
    <row r="88" spans="1:7" ht="15.75" hidden="1">
      <c r="A88" s="223"/>
      <c r="B88" s="241" t="s">
        <v>100</v>
      </c>
      <c r="C88" s="103"/>
      <c r="D88" s="231"/>
      <c r="E88" s="225"/>
      <c r="F88" s="76"/>
      <c r="G88" s="76"/>
    </row>
    <row r="89" spans="1:7" ht="15.75" hidden="1">
      <c r="A89" s="223" t="s">
        <v>63</v>
      </c>
      <c r="B89" s="238" t="s">
        <v>101</v>
      </c>
      <c r="C89" s="103"/>
      <c r="D89" s="231"/>
      <c r="E89" s="225"/>
      <c r="F89" s="76"/>
      <c r="G89" s="76"/>
    </row>
    <row r="90" spans="1:7" ht="15.75">
      <c r="A90" s="223" t="s">
        <v>63</v>
      </c>
      <c r="B90" s="238" t="s">
        <v>102</v>
      </c>
      <c r="C90" s="103"/>
      <c r="D90" s="231"/>
      <c r="E90" s="225"/>
      <c r="F90" s="76"/>
      <c r="G90" s="76"/>
    </row>
    <row r="91" spans="1:7" ht="15.75" hidden="1">
      <c r="A91" s="223"/>
      <c r="B91" s="238" t="s">
        <v>103</v>
      </c>
      <c r="C91" s="103"/>
      <c r="D91" s="231"/>
      <c r="E91" s="225"/>
      <c r="F91" s="76"/>
      <c r="G91" s="76"/>
    </row>
    <row r="92" spans="1:7" ht="15.75" hidden="1">
      <c r="A92" s="223"/>
      <c r="B92" s="239" t="s">
        <v>104</v>
      </c>
      <c r="C92" s="103"/>
      <c r="D92" s="231"/>
      <c r="E92" s="225"/>
      <c r="F92" s="76"/>
      <c r="G92" s="76"/>
    </row>
    <row r="93" spans="1:7" ht="15.75" hidden="1">
      <c r="A93" s="223"/>
      <c r="B93" s="239" t="s">
        <v>105</v>
      </c>
      <c r="C93" s="103"/>
      <c r="D93" s="231"/>
      <c r="E93" s="225"/>
      <c r="F93" s="76"/>
      <c r="G93" s="76"/>
    </row>
    <row r="94" spans="1:7" ht="15.75">
      <c r="A94" s="223"/>
      <c r="B94" s="238" t="s">
        <v>106</v>
      </c>
      <c r="C94" s="103"/>
      <c r="D94" s="231"/>
      <c r="E94" s="225"/>
      <c r="F94" s="76"/>
      <c r="G94" s="76"/>
    </row>
    <row r="95" spans="1:7" ht="15.75" hidden="1">
      <c r="A95" s="223"/>
      <c r="B95" s="240" t="s">
        <v>107</v>
      </c>
      <c r="C95" s="103"/>
      <c r="D95" s="231"/>
      <c r="E95" s="225"/>
      <c r="F95" s="76"/>
      <c r="G95" s="76"/>
    </row>
    <row r="96" spans="1:7" ht="15.75" hidden="1">
      <c r="A96" s="223" t="s">
        <v>63</v>
      </c>
      <c r="B96" s="238" t="s">
        <v>108</v>
      </c>
      <c r="C96" s="103"/>
      <c r="D96" s="231"/>
      <c r="E96" s="225"/>
      <c r="F96" s="76"/>
      <c r="G96" s="76"/>
    </row>
    <row r="97" spans="1:7" ht="15.75" hidden="1">
      <c r="A97" s="223" t="s">
        <v>63</v>
      </c>
      <c r="B97" s="238" t="s">
        <v>109</v>
      </c>
      <c r="C97" s="103"/>
      <c r="D97" s="231"/>
      <c r="E97" s="225"/>
      <c r="F97" s="76"/>
      <c r="G97" s="76"/>
    </row>
    <row r="98" spans="1:7" ht="15.75">
      <c r="A98" s="223" t="s">
        <v>63</v>
      </c>
      <c r="B98" s="238" t="s">
        <v>110</v>
      </c>
      <c r="C98" s="103"/>
      <c r="D98" s="231"/>
      <c r="E98" s="225"/>
      <c r="F98" s="76"/>
      <c r="G98" s="76"/>
    </row>
    <row r="99" spans="1:7" ht="15.75" hidden="1">
      <c r="A99" s="223" t="s">
        <v>63</v>
      </c>
      <c r="B99" s="238" t="s">
        <v>111</v>
      </c>
      <c r="C99" s="103"/>
      <c r="D99" s="231"/>
      <c r="E99" s="225"/>
      <c r="F99" s="76"/>
      <c r="G99" s="76"/>
    </row>
    <row r="100" spans="1:7" ht="15.75" hidden="1">
      <c r="A100" s="223" t="s">
        <v>63</v>
      </c>
      <c r="B100" s="238" t="s">
        <v>112</v>
      </c>
      <c r="C100" s="103"/>
      <c r="D100" s="231"/>
      <c r="E100" s="225"/>
      <c r="F100" s="76"/>
      <c r="G100" s="76"/>
    </row>
    <row r="101" spans="1:7" ht="15.75" hidden="1">
      <c r="A101" s="223" t="s">
        <v>63</v>
      </c>
      <c r="B101" s="238" t="s">
        <v>113</v>
      </c>
      <c r="C101" s="103"/>
      <c r="D101" s="231"/>
      <c r="E101" s="225"/>
      <c r="F101" s="76"/>
      <c r="G101" s="76"/>
    </row>
    <row r="102" spans="1:7" ht="15.75">
      <c r="A102" s="223"/>
      <c r="B102" s="242" t="s">
        <v>114</v>
      </c>
      <c r="C102" s="103"/>
      <c r="D102" s="231"/>
      <c r="E102" s="225"/>
      <c r="F102" s="76"/>
      <c r="G102" s="76"/>
    </row>
    <row r="103" spans="1:7" ht="15.75">
      <c r="A103" s="223" t="s">
        <v>63</v>
      </c>
      <c r="B103" s="238" t="s">
        <v>115</v>
      </c>
      <c r="C103" s="103"/>
      <c r="D103" s="231"/>
      <c r="E103" s="225"/>
      <c r="F103" s="76"/>
      <c r="G103" s="76"/>
    </row>
    <row r="104" spans="1:7" ht="15.75" hidden="1">
      <c r="A104" s="223"/>
      <c r="B104" s="238" t="s">
        <v>116</v>
      </c>
      <c r="C104" s="236"/>
      <c r="D104" s="231"/>
      <c r="E104" s="225"/>
      <c r="F104" s="76"/>
      <c r="G104" s="76"/>
    </row>
    <row r="105" spans="1:7" ht="15.75">
      <c r="A105" s="223" t="s">
        <v>63</v>
      </c>
      <c r="B105" s="238" t="s">
        <v>117</v>
      </c>
      <c r="C105" s="103"/>
      <c r="D105" s="231"/>
      <c r="E105" s="225"/>
      <c r="F105" s="76"/>
      <c r="G105" s="76"/>
    </row>
    <row r="106" spans="1:7" ht="15.75">
      <c r="A106" s="223" t="s">
        <v>63</v>
      </c>
      <c r="B106" s="238" t="s">
        <v>118</v>
      </c>
      <c r="C106" s="103">
        <v>100000</v>
      </c>
      <c r="D106" s="231"/>
      <c r="E106" s="225"/>
      <c r="F106" s="76"/>
      <c r="G106" s="76"/>
    </row>
    <row r="107" spans="1:7" ht="15.75">
      <c r="A107" s="223" t="s">
        <v>63</v>
      </c>
      <c r="B107" s="238" t="s">
        <v>119</v>
      </c>
      <c r="C107" s="103"/>
      <c r="D107" s="231"/>
      <c r="E107" s="225"/>
      <c r="F107" s="76"/>
      <c r="G107" s="76"/>
    </row>
    <row r="108" spans="1:7" ht="15.75" hidden="1">
      <c r="A108" s="223" t="s">
        <v>63</v>
      </c>
      <c r="B108" s="238" t="s">
        <v>120</v>
      </c>
      <c r="C108" s="236"/>
      <c r="D108" s="231"/>
      <c r="E108" s="225"/>
      <c r="F108" s="76"/>
      <c r="G108" s="76"/>
    </row>
    <row r="109" spans="1:7" ht="15.75" hidden="1">
      <c r="A109" s="223" t="s">
        <v>63</v>
      </c>
      <c r="B109" s="238" t="s">
        <v>121</v>
      </c>
      <c r="C109" s="236"/>
      <c r="D109" s="231"/>
      <c r="E109" s="225"/>
      <c r="F109" s="76"/>
      <c r="G109" s="76"/>
    </row>
    <row r="110" spans="1:7" ht="15.75" hidden="1">
      <c r="A110" s="223"/>
      <c r="B110" s="240" t="s">
        <v>122</v>
      </c>
      <c r="C110" s="236"/>
      <c r="D110" s="231"/>
      <c r="E110" s="225"/>
      <c r="F110" s="76"/>
      <c r="G110" s="76"/>
    </row>
    <row r="111" spans="1:7" ht="15.75" hidden="1">
      <c r="A111" s="223"/>
      <c r="B111" s="240" t="s">
        <v>123</v>
      </c>
      <c r="C111" s="236"/>
      <c r="D111" s="231"/>
      <c r="E111" s="225"/>
      <c r="F111" s="76"/>
      <c r="G111" s="76"/>
    </row>
    <row r="112" spans="1:7" ht="15.75">
      <c r="A112" s="223" t="s">
        <v>37</v>
      </c>
      <c r="B112" s="243" t="s">
        <v>124</v>
      </c>
      <c r="C112" s="103">
        <v>75000</v>
      </c>
      <c r="D112" s="231"/>
      <c r="E112" s="225"/>
      <c r="F112" s="76"/>
      <c r="G112" s="76"/>
    </row>
    <row r="113" spans="1:7" ht="15.75" hidden="1">
      <c r="A113" s="223" t="s">
        <v>125</v>
      </c>
      <c r="B113" s="243" t="s">
        <v>126</v>
      </c>
      <c r="C113" s="236"/>
      <c r="D113" s="231"/>
      <c r="E113" s="225"/>
      <c r="F113" s="76"/>
      <c r="G113" s="76"/>
    </row>
    <row r="114" spans="1:7" ht="15.75" hidden="1">
      <c r="A114" s="223"/>
      <c r="B114" s="240" t="s">
        <v>127</v>
      </c>
      <c r="C114" s="236"/>
      <c r="D114" s="231"/>
      <c r="E114" s="225"/>
      <c r="F114" s="76"/>
      <c r="G114" s="76"/>
    </row>
    <row r="115" spans="1:7" ht="15.75" hidden="1">
      <c r="A115" s="223" t="s">
        <v>125</v>
      </c>
      <c r="B115" s="243" t="s">
        <v>128</v>
      </c>
      <c r="C115" s="236"/>
      <c r="D115" s="231"/>
      <c r="E115" s="225"/>
      <c r="F115" s="76"/>
      <c r="G115" s="76"/>
    </row>
    <row r="116" spans="1:7" ht="15.75">
      <c r="A116" s="223" t="s">
        <v>125</v>
      </c>
      <c r="B116" s="243" t="s">
        <v>129</v>
      </c>
      <c r="C116" s="103"/>
      <c r="D116" s="231"/>
      <c r="E116" s="225"/>
      <c r="F116" s="76"/>
      <c r="G116" s="76"/>
    </row>
    <row r="117" spans="1:7" ht="15.75">
      <c r="A117" s="223" t="s">
        <v>37</v>
      </c>
      <c r="B117" s="243" t="s">
        <v>130</v>
      </c>
      <c r="C117" s="103"/>
      <c r="D117" s="231"/>
      <c r="E117" s="225"/>
      <c r="F117" s="76"/>
      <c r="G117" s="76"/>
    </row>
    <row r="118" spans="1:7" ht="15.75" hidden="1">
      <c r="A118" s="223"/>
      <c r="B118" s="240" t="s">
        <v>131</v>
      </c>
      <c r="C118" s="236"/>
      <c r="D118" s="231"/>
      <c r="E118" s="225"/>
      <c r="F118" s="76"/>
      <c r="G118" s="76"/>
    </row>
    <row r="119" spans="1:7" ht="15.75">
      <c r="A119" s="223" t="s">
        <v>125</v>
      </c>
      <c r="B119" s="243" t="s">
        <v>132</v>
      </c>
      <c r="C119" s="103"/>
      <c r="D119" s="231"/>
      <c r="E119" s="225"/>
      <c r="F119" s="76"/>
      <c r="G119" s="76"/>
    </row>
    <row r="120" spans="1:7" ht="15.75">
      <c r="A120" s="223" t="s">
        <v>125</v>
      </c>
      <c r="B120" s="243" t="s">
        <v>133</v>
      </c>
      <c r="C120" s="103">
        <v>50268</v>
      </c>
      <c r="D120" s="231"/>
      <c r="E120" s="225"/>
      <c r="F120" s="76"/>
      <c r="G120" s="76"/>
    </row>
    <row r="121" spans="1:7" ht="15.75" hidden="1">
      <c r="A121" s="223" t="s">
        <v>125</v>
      </c>
      <c r="B121" s="243" t="s">
        <v>134</v>
      </c>
      <c r="C121" s="236"/>
      <c r="D121" s="231"/>
      <c r="E121" s="225"/>
      <c r="F121" s="76"/>
      <c r="G121" s="76"/>
    </row>
    <row r="122" spans="1:7" ht="15.75">
      <c r="A122" s="223" t="s">
        <v>37</v>
      </c>
      <c r="B122" s="243" t="s">
        <v>135</v>
      </c>
      <c r="C122" s="103">
        <v>666000</v>
      </c>
      <c r="D122" s="231"/>
      <c r="E122" s="225"/>
      <c r="F122" s="76"/>
      <c r="G122" s="76"/>
    </row>
    <row r="123" spans="1:7" ht="15.75" hidden="1">
      <c r="A123" s="223"/>
      <c r="B123" s="240" t="s">
        <v>136</v>
      </c>
      <c r="C123" s="236"/>
      <c r="D123" s="231"/>
      <c r="E123" s="225"/>
      <c r="F123" s="76"/>
      <c r="G123" s="76"/>
    </row>
    <row r="124" spans="1:7" ht="15.75" hidden="1">
      <c r="A124" s="223" t="s">
        <v>125</v>
      </c>
      <c r="B124" s="243" t="s">
        <v>137</v>
      </c>
      <c r="C124" s="236"/>
      <c r="D124" s="231"/>
      <c r="E124" s="225"/>
      <c r="F124" s="76"/>
      <c r="G124" s="76"/>
    </row>
    <row r="125" spans="1:7" ht="15.75" hidden="1">
      <c r="A125" s="223" t="s">
        <v>125</v>
      </c>
      <c r="B125" s="243" t="s">
        <v>138</v>
      </c>
      <c r="C125" s="236"/>
      <c r="D125" s="231"/>
      <c r="E125" s="225"/>
      <c r="F125" s="76"/>
      <c r="G125" s="76"/>
    </row>
    <row r="126" spans="1:7" ht="15.75">
      <c r="A126" s="223" t="s">
        <v>125</v>
      </c>
      <c r="B126" s="243" t="s">
        <v>139</v>
      </c>
      <c r="C126" s="103"/>
      <c r="D126" s="231"/>
      <c r="E126" s="225"/>
      <c r="F126" s="76"/>
      <c r="G126" s="76"/>
    </row>
    <row r="127" spans="1:7" ht="15.75" hidden="1">
      <c r="A127" s="223" t="s">
        <v>125</v>
      </c>
      <c r="B127" s="243" t="s">
        <v>140</v>
      </c>
      <c r="C127" s="236"/>
      <c r="D127" s="231"/>
      <c r="E127" s="225"/>
      <c r="F127" s="76"/>
      <c r="G127" s="76"/>
    </row>
    <row r="128" spans="1:7" ht="15.75" hidden="1">
      <c r="A128" s="223" t="s">
        <v>125</v>
      </c>
      <c r="B128" s="243" t="s">
        <v>141</v>
      </c>
      <c r="C128" s="236"/>
      <c r="D128" s="231"/>
      <c r="E128" s="225"/>
      <c r="F128" s="76"/>
      <c r="G128" s="76"/>
    </row>
    <row r="129" spans="1:7" ht="15.75" hidden="1">
      <c r="A129" s="223"/>
      <c r="B129" s="240" t="s">
        <v>142</v>
      </c>
      <c r="C129" s="236"/>
      <c r="D129" s="231"/>
      <c r="E129" s="225"/>
      <c r="F129" s="76"/>
      <c r="G129" s="76"/>
    </row>
    <row r="130" spans="1:7" ht="15.75" hidden="1">
      <c r="A130" s="223" t="s">
        <v>125</v>
      </c>
      <c r="B130" s="243" t="s">
        <v>143</v>
      </c>
      <c r="C130" s="236"/>
      <c r="D130" s="231"/>
      <c r="E130" s="225"/>
      <c r="F130" s="76"/>
      <c r="G130" s="76"/>
    </row>
    <row r="131" spans="1:7" ht="15.75" hidden="1">
      <c r="A131" s="223" t="s">
        <v>125</v>
      </c>
      <c r="B131" s="243" t="s">
        <v>144</v>
      </c>
      <c r="C131" s="236"/>
      <c r="D131" s="231"/>
      <c r="E131" s="225"/>
      <c r="F131" s="76"/>
      <c r="G131" s="76"/>
    </row>
    <row r="132" spans="1:7" ht="15.75" hidden="1">
      <c r="A132" s="223"/>
      <c r="B132" s="243" t="s">
        <v>145</v>
      </c>
      <c r="C132" s="236"/>
      <c r="D132" s="231"/>
      <c r="E132" s="225"/>
      <c r="F132" s="76"/>
      <c r="G132" s="76"/>
    </row>
    <row r="133" spans="1:7" ht="15.75" hidden="1">
      <c r="A133" s="223" t="s">
        <v>125</v>
      </c>
      <c r="B133" s="243" t="s">
        <v>146</v>
      </c>
      <c r="C133" s="236"/>
      <c r="D133" s="231"/>
      <c r="E133" s="225"/>
      <c r="F133" s="76"/>
      <c r="G133" s="76"/>
    </row>
    <row r="134" spans="1:7" ht="15.75" hidden="1">
      <c r="A134" s="223" t="s">
        <v>125</v>
      </c>
      <c r="B134" s="243" t="s">
        <v>147</v>
      </c>
      <c r="C134" s="236"/>
      <c r="D134" s="231"/>
      <c r="E134" s="225"/>
      <c r="F134" s="76"/>
      <c r="G134" s="76"/>
    </row>
    <row r="135" spans="1:7" ht="15.75" hidden="1">
      <c r="A135" s="223" t="s">
        <v>125</v>
      </c>
      <c r="B135" s="243" t="s">
        <v>148</v>
      </c>
      <c r="C135" s="236"/>
      <c r="D135" s="231"/>
      <c r="E135" s="225"/>
      <c r="F135" s="76"/>
      <c r="G135" s="76"/>
    </row>
    <row r="136" spans="1:7" ht="15.75" hidden="1">
      <c r="A136" s="223" t="s">
        <v>125</v>
      </c>
      <c r="B136" s="243" t="s">
        <v>149</v>
      </c>
      <c r="C136" s="236"/>
      <c r="D136" s="231"/>
      <c r="E136" s="225"/>
      <c r="F136" s="76"/>
      <c r="G136" s="76"/>
    </row>
    <row r="137" spans="1:7" ht="15.75">
      <c r="A137" s="223"/>
      <c r="B137" s="100" t="s">
        <v>150</v>
      </c>
      <c r="C137" s="103"/>
      <c r="D137" s="231"/>
      <c r="E137" s="225"/>
      <c r="F137" s="76"/>
      <c r="G137" s="76"/>
    </row>
    <row r="138" spans="1:7" ht="15.75" hidden="1">
      <c r="A138" s="223" t="s">
        <v>125</v>
      </c>
      <c r="B138" s="243" t="s">
        <v>151</v>
      </c>
      <c r="C138" s="236"/>
      <c r="D138" s="231"/>
      <c r="E138" s="225"/>
      <c r="F138" s="76"/>
      <c r="G138" s="76"/>
    </row>
    <row r="139" spans="1:7" ht="15.75" hidden="1">
      <c r="A139" s="223" t="s">
        <v>125</v>
      </c>
      <c r="B139" s="243" t="s">
        <v>152</v>
      </c>
      <c r="C139" s="236"/>
      <c r="D139" s="231"/>
      <c r="E139" s="225"/>
      <c r="F139" s="76"/>
      <c r="G139" s="76"/>
    </row>
    <row r="140" spans="1:7" ht="15.75" hidden="1">
      <c r="A140" s="223" t="s">
        <v>125</v>
      </c>
      <c r="B140" s="243" t="s">
        <v>153</v>
      </c>
      <c r="C140" s="236"/>
      <c r="D140" s="231"/>
      <c r="E140" s="225"/>
      <c r="F140" s="76"/>
      <c r="G140" s="76"/>
    </row>
    <row r="141" spans="1:7" ht="15.75" hidden="1">
      <c r="A141" s="223" t="s">
        <v>125</v>
      </c>
      <c r="B141" s="243" t="s">
        <v>154</v>
      </c>
      <c r="C141" s="236"/>
      <c r="D141" s="231"/>
      <c r="E141" s="225"/>
      <c r="F141" s="76"/>
      <c r="G141" s="76"/>
    </row>
    <row r="142" spans="1:7" ht="15.75" hidden="1">
      <c r="A142" s="223"/>
      <c r="B142" s="240" t="s">
        <v>155</v>
      </c>
      <c r="C142" s="236"/>
      <c r="D142" s="231"/>
      <c r="E142" s="225"/>
      <c r="F142" s="76"/>
      <c r="G142" s="76"/>
    </row>
    <row r="143" spans="1:7" ht="15.75" hidden="1">
      <c r="A143" s="223"/>
      <c r="B143" s="244" t="s">
        <v>156</v>
      </c>
      <c r="C143" s="236"/>
      <c r="D143" s="232"/>
      <c r="E143" s="76"/>
      <c r="F143" s="76"/>
      <c r="G143" s="76"/>
    </row>
    <row r="144" spans="1:7" ht="15.75">
      <c r="A144" s="223" t="s">
        <v>125</v>
      </c>
      <c r="B144" s="243" t="s">
        <v>157</v>
      </c>
      <c r="C144" s="103"/>
      <c r="D144" s="231"/>
      <c r="E144" s="225"/>
      <c r="F144" s="76"/>
      <c r="G144" s="76"/>
    </row>
    <row r="145" spans="1:7" ht="15.75">
      <c r="A145" s="223" t="s">
        <v>125</v>
      </c>
      <c r="B145" s="243" t="s">
        <v>158</v>
      </c>
      <c r="C145" s="103">
        <v>592500</v>
      </c>
      <c r="D145" s="231"/>
      <c r="E145" s="225"/>
      <c r="F145" s="76"/>
      <c r="G145" s="76"/>
    </row>
    <row r="146" spans="1:7" ht="15.75" hidden="1">
      <c r="A146" s="223" t="s">
        <v>125</v>
      </c>
      <c r="B146" s="243" t="s">
        <v>159</v>
      </c>
      <c r="C146" s="236"/>
      <c r="D146" s="231"/>
      <c r="E146" s="225"/>
      <c r="F146" s="76"/>
      <c r="G146" s="76"/>
    </row>
    <row r="147" spans="1:7" ht="15.75" hidden="1">
      <c r="A147" s="223" t="s">
        <v>125</v>
      </c>
      <c r="B147" s="243" t="s">
        <v>160</v>
      </c>
      <c r="C147" s="236"/>
      <c r="D147" s="231"/>
      <c r="E147" s="225"/>
      <c r="F147" s="76"/>
      <c r="G147" s="76"/>
    </row>
    <row r="148" spans="1:7" ht="15.75">
      <c r="A148" s="223" t="s">
        <v>125</v>
      </c>
      <c r="B148" s="243" t="s">
        <v>161</v>
      </c>
      <c r="C148" s="103"/>
      <c r="D148" s="231"/>
      <c r="E148" s="225"/>
      <c r="F148" s="76"/>
      <c r="G148" s="76"/>
    </row>
    <row r="149" spans="1:7" ht="15.75" hidden="1">
      <c r="A149" s="223" t="s">
        <v>125</v>
      </c>
      <c r="B149" s="243" t="s">
        <v>162</v>
      </c>
      <c r="C149" s="236"/>
      <c r="D149" s="231"/>
      <c r="E149" s="225"/>
      <c r="F149" s="76"/>
      <c r="G149" s="76"/>
    </row>
    <row r="150" spans="1:7" ht="15.75" hidden="1">
      <c r="A150" s="223" t="s">
        <v>125</v>
      </c>
      <c r="B150" s="243" t="s">
        <v>163</v>
      </c>
      <c r="C150" s="236"/>
      <c r="D150" s="231"/>
      <c r="E150" s="225"/>
      <c r="F150" s="76"/>
      <c r="G150" s="76"/>
    </row>
    <row r="151" spans="1:7" ht="15.75" hidden="1">
      <c r="A151" s="223"/>
      <c r="B151" s="243" t="s">
        <v>164</v>
      </c>
      <c r="C151" s="236"/>
      <c r="D151" s="231"/>
      <c r="E151" s="225"/>
      <c r="F151" s="76"/>
      <c r="G151" s="76"/>
    </row>
    <row r="152" spans="1:7" ht="15.75">
      <c r="A152" s="223" t="s">
        <v>125</v>
      </c>
      <c r="B152" s="243" t="s">
        <v>165</v>
      </c>
      <c r="C152" s="103"/>
      <c r="D152" s="231"/>
      <c r="E152" s="225"/>
      <c r="F152" s="76"/>
      <c r="G152" s="76"/>
    </row>
    <row r="153" spans="1:7" ht="15.75">
      <c r="A153" s="223" t="s">
        <v>125</v>
      </c>
      <c r="B153" s="243" t="s">
        <v>166</v>
      </c>
      <c r="C153" s="103"/>
      <c r="D153" s="231"/>
      <c r="E153" s="225"/>
      <c r="F153" s="76"/>
      <c r="G153" s="76"/>
    </row>
    <row r="154" spans="1:7" ht="15" hidden="1" customHeight="1">
      <c r="A154" s="223" t="s">
        <v>125</v>
      </c>
      <c r="B154" s="243" t="s">
        <v>167</v>
      </c>
      <c r="C154" s="236"/>
      <c r="D154" s="231"/>
      <c r="E154" s="225"/>
      <c r="F154" s="76"/>
      <c r="G154" s="76"/>
    </row>
    <row r="155" spans="1:7" ht="15" hidden="1" customHeight="1">
      <c r="A155" s="223"/>
      <c r="B155" s="242" t="s">
        <v>168</v>
      </c>
      <c r="C155" s="236"/>
      <c r="D155" s="231"/>
      <c r="E155" s="225"/>
      <c r="F155" s="76"/>
      <c r="G155" s="76"/>
    </row>
    <row r="156" spans="1:7" ht="15" customHeight="1">
      <c r="A156" s="223" t="s">
        <v>125</v>
      </c>
      <c r="B156" s="243" t="s">
        <v>169</v>
      </c>
      <c r="C156" s="103">
        <v>446663.08</v>
      </c>
      <c r="D156" s="231"/>
      <c r="E156" s="245"/>
      <c r="F156" s="76"/>
      <c r="G156" s="76"/>
    </row>
    <row r="157" spans="1:7" ht="15" customHeight="1">
      <c r="A157" s="223" t="s">
        <v>125</v>
      </c>
      <c r="B157" s="243" t="s">
        <v>170</v>
      </c>
      <c r="C157" s="103">
        <v>614544</v>
      </c>
      <c r="D157" s="231"/>
      <c r="E157" s="225"/>
      <c r="F157" s="76"/>
      <c r="G157" s="76"/>
    </row>
    <row r="158" spans="1:7" ht="15" hidden="1" customHeight="1">
      <c r="A158" s="223" t="s">
        <v>125</v>
      </c>
      <c r="B158" s="243" t="s">
        <v>171</v>
      </c>
      <c r="C158" s="103"/>
      <c r="D158" s="231"/>
      <c r="E158" s="225"/>
      <c r="F158" s="76"/>
      <c r="G158" s="76"/>
    </row>
    <row r="159" spans="1:7" ht="15" customHeight="1">
      <c r="A159" s="223" t="s">
        <v>125</v>
      </c>
      <c r="B159" s="243" t="s">
        <v>172</v>
      </c>
      <c r="C159" s="103">
        <v>414970</v>
      </c>
      <c r="D159" s="231"/>
      <c r="E159" s="225"/>
      <c r="F159" s="76"/>
      <c r="G159" s="76"/>
    </row>
    <row r="160" spans="1:7" ht="15" hidden="1" customHeight="1">
      <c r="A160" s="223" t="s">
        <v>37</v>
      </c>
      <c r="B160" s="243" t="s">
        <v>173</v>
      </c>
      <c r="C160" s="103"/>
      <c r="D160" s="231"/>
      <c r="E160" s="225"/>
    </row>
    <row r="161" spans="1:5" ht="19.5" hidden="1" customHeight="1">
      <c r="A161" s="223" t="s">
        <v>125</v>
      </c>
      <c r="B161" s="243" t="s">
        <v>174</v>
      </c>
      <c r="C161" s="103"/>
      <c r="D161" s="231"/>
      <c r="E161" s="225"/>
    </row>
    <row r="162" spans="1:5" ht="15" hidden="1" customHeight="1">
      <c r="A162" s="223" t="s">
        <v>125</v>
      </c>
      <c r="B162" s="243" t="s">
        <v>175</v>
      </c>
      <c r="C162" s="103"/>
      <c r="D162" s="231"/>
      <c r="E162" s="225"/>
    </row>
    <row r="163" spans="1:5" ht="15" hidden="1" customHeight="1">
      <c r="A163" s="223"/>
      <c r="B163" s="243"/>
      <c r="C163" s="103"/>
      <c r="D163" s="231"/>
      <c r="E163" s="225"/>
    </row>
    <row r="164" spans="1:5" ht="15" hidden="1" customHeight="1">
      <c r="A164" s="223" t="s">
        <v>63</v>
      </c>
      <c r="B164" s="243" t="s">
        <v>176</v>
      </c>
      <c r="C164" s="103"/>
      <c r="D164" s="231"/>
      <c r="E164" s="225"/>
    </row>
    <row r="165" spans="1:5" ht="15" hidden="1" customHeight="1">
      <c r="A165" s="223"/>
      <c r="B165" s="243" t="s">
        <v>177</v>
      </c>
      <c r="C165" s="103"/>
      <c r="D165" s="231"/>
      <c r="E165" s="225"/>
    </row>
    <row r="166" spans="1:5" ht="15" hidden="1" customHeight="1">
      <c r="A166" s="223" t="s">
        <v>178</v>
      </c>
      <c r="B166" s="243" t="s">
        <v>179</v>
      </c>
      <c r="C166" s="103"/>
      <c r="D166" s="231"/>
      <c r="E166" s="225"/>
    </row>
    <row r="167" spans="1:5" ht="15" hidden="1" customHeight="1">
      <c r="A167" s="223" t="s">
        <v>37</v>
      </c>
      <c r="B167" s="243" t="s">
        <v>180</v>
      </c>
      <c r="C167" s="103"/>
      <c r="D167" s="231"/>
      <c r="E167" s="225"/>
    </row>
    <row r="168" spans="1:5" ht="15" hidden="1" customHeight="1">
      <c r="A168" s="223" t="s">
        <v>37</v>
      </c>
      <c r="B168" s="243" t="s">
        <v>181</v>
      </c>
      <c r="C168" s="103"/>
      <c r="D168" s="231"/>
      <c r="E168" s="225"/>
    </row>
    <row r="169" spans="1:5" ht="15.75">
      <c r="A169" s="223" t="s">
        <v>178</v>
      </c>
      <c r="B169" s="243" t="s">
        <v>182</v>
      </c>
      <c r="C169" s="103"/>
      <c r="D169" s="231"/>
      <c r="E169" s="225"/>
    </row>
    <row r="170" spans="1:5" ht="15" customHeight="1">
      <c r="A170" s="223" t="s">
        <v>183</v>
      </c>
      <c r="B170" s="243" t="s">
        <v>184</v>
      </c>
      <c r="C170" s="103"/>
      <c r="D170" s="231"/>
      <c r="E170" s="225"/>
    </row>
    <row r="171" spans="1:5" ht="15" customHeight="1">
      <c r="A171" s="223"/>
      <c r="B171" s="243" t="s">
        <v>185</v>
      </c>
      <c r="C171" s="103"/>
      <c r="D171" s="231"/>
      <c r="E171" s="62"/>
    </row>
    <row r="172" spans="1:5" ht="15.75">
      <c r="A172" s="223" t="s">
        <v>178</v>
      </c>
      <c r="B172" s="243" t="s">
        <v>186</v>
      </c>
      <c r="C172" s="103">
        <v>0</v>
      </c>
      <c r="D172" s="231"/>
      <c r="E172" s="225"/>
    </row>
    <row r="173" spans="1:5" ht="15.75">
      <c r="A173" s="223" t="s">
        <v>183</v>
      </c>
      <c r="B173" s="243" t="s">
        <v>187</v>
      </c>
      <c r="C173" s="103"/>
      <c r="D173" s="231"/>
      <c r="E173" s="225"/>
    </row>
    <row r="174" spans="1:5" ht="15.75" hidden="1">
      <c r="A174" s="223" t="s">
        <v>183</v>
      </c>
      <c r="B174" s="246" t="s">
        <v>188</v>
      </c>
      <c r="C174" s="236"/>
      <c r="D174" s="231"/>
      <c r="E174" s="225"/>
    </row>
    <row r="175" spans="1:5" ht="15.75" hidden="1">
      <c r="A175" s="223" t="s">
        <v>63</v>
      </c>
      <c r="B175" s="237" t="s">
        <v>189</v>
      </c>
      <c r="C175" s="104"/>
      <c r="D175" s="231"/>
      <c r="E175" s="225"/>
    </row>
    <row r="176" spans="1:5" ht="15.75" hidden="1">
      <c r="A176" s="223"/>
      <c r="B176" s="246" t="s">
        <v>188</v>
      </c>
      <c r="C176" s="236"/>
      <c r="D176" s="231"/>
      <c r="E176" s="225"/>
    </row>
    <row r="177" spans="1:8" ht="15.75" hidden="1">
      <c r="A177" s="223"/>
      <c r="B177" s="246" t="s">
        <v>190</v>
      </c>
      <c r="C177" s="236"/>
      <c r="D177" s="231"/>
      <c r="E177" s="225"/>
    </row>
    <row r="178" spans="1:8" ht="15.75">
      <c r="A178" s="223"/>
      <c r="B178" s="238" t="s">
        <v>108</v>
      </c>
      <c r="C178" s="103">
        <v>6356.19</v>
      </c>
      <c r="D178" s="231"/>
      <c r="E178" s="225"/>
    </row>
    <row r="179" spans="1:8" ht="20.25">
      <c r="A179" s="223"/>
      <c r="B179" s="17" t="s">
        <v>191</v>
      </c>
      <c r="C179" s="247">
        <f>SUM(C9:C178)</f>
        <v>511012772.89999998</v>
      </c>
      <c r="D179" s="247">
        <f>SUM(D14:D177)</f>
        <v>510433278.66000003</v>
      </c>
      <c r="E179" s="248"/>
      <c r="H179" s="161"/>
    </row>
    <row r="180" spans="1:8">
      <c r="A180" s="223"/>
      <c r="B180" s="4"/>
      <c r="C180" s="225"/>
      <c r="D180" s="225"/>
      <c r="E180" s="225"/>
      <c r="H180" s="161">
        <f>+C179-D179</f>
        <v>579494.23999995005</v>
      </c>
    </row>
    <row r="181" spans="1:8">
      <c r="A181" s="223"/>
      <c r="B181" s="4"/>
      <c r="C181" s="225"/>
      <c r="D181" s="225"/>
      <c r="E181" s="225"/>
    </row>
    <row r="182" spans="1:8">
      <c r="A182" s="223"/>
      <c r="B182" s="4" t="s">
        <v>5</v>
      </c>
      <c r="C182" s="225"/>
      <c r="D182" s="225"/>
      <c r="E182" s="225"/>
    </row>
    <row r="183" spans="1:8">
      <c r="A183" s="223"/>
      <c r="B183" s="249"/>
      <c r="C183" s="225"/>
      <c r="D183" s="225"/>
      <c r="E183" s="225"/>
    </row>
    <row r="187" spans="1:8">
      <c r="C187" s="25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7"/>
  <sheetViews>
    <sheetView view="pageBreakPreview" zoomScale="90" zoomScaleNormal="100" workbookViewId="0">
      <selection activeCell="B16" sqref="B16"/>
    </sheetView>
  </sheetViews>
  <sheetFormatPr baseColWidth="10" defaultColWidth="11" defaultRowHeight="15"/>
  <cols>
    <col min="1" max="1" width="60.85546875" customWidth="1"/>
    <col min="2" max="2" width="22.7109375" customWidth="1"/>
    <col min="3" max="3" width="0.28515625" hidden="1" customWidth="1"/>
    <col min="4" max="5" width="11.42578125" hidden="1" customWidth="1"/>
  </cols>
  <sheetData>
    <row r="1" spans="1:2" ht="18.75">
      <c r="A1" s="267" t="s">
        <v>570</v>
      </c>
      <c r="B1" s="267"/>
    </row>
    <row r="2" spans="1:2" ht="18.75">
      <c r="A2" s="1" t="s">
        <v>578</v>
      </c>
      <c r="B2" s="1"/>
    </row>
    <row r="3" spans="1:2" ht="18.75">
      <c r="A3" s="267" t="s">
        <v>579</v>
      </c>
      <c r="B3" s="267"/>
    </row>
    <row r="4" spans="1:2" ht="18.75">
      <c r="A4" s="267" t="s">
        <v>730</v>
      </c>
      <c r="B4" s="267"/>
    </row>
    <row r="5" spans="1:2" ht="18.75">
      <c r="A5" s="267">
        <v>9251276.6400000006</v>
      </c>
      <c r="B5" s="267"/>
    </row>
    <row r="9" spans="1:2" ht="15" customHeight="1">
      <c r="A9" s="271" t="s">
        <v>573</v>
      </c>
      <c r="B9" s="274" t="s">
        <v>492</v>
      </c>
    </row>
    <row r="10" spans="1:2" ht="15" customHeight="1">
      <c r="A10" s="272"/>
      <c r="B10" s="275"/>
    </row>
    <row r="11" spans="1:2" ht="15.75" customHeight="1">
      <c r="A11" s="273"/>
      <c r="B11" s="276"/>
    </row>
    <row r="12" spans="1:2" ht="15.75">
      <c r="A12" s="93" t="s">
        <v>580</v>
      </c>
      <c r="B12" s="49"/>
    </row>
    <row r="13" spans="1:2" ht="15.75">
      <c r="A13" s="94" t="s">
        <v>581</v>
      </c>
      <c r="B13" s="49"/>
    </row>
    <row r="14" spans="1:2" ht="15.75">
      <c r="A14" s="94" t="s">
        <v>582</v>
      </c>
      <c r="B14" s="41"/>
    </row>
    <row r="15" spans="1:2" ht="15.75">
      <c r="A15" s="94" t="s">
        <v>583</v>
      </c>
      <c r="B15" s="41">
        <v>13789512.390000001</v>
      </c>
    </row>
    <row r="16" spans="1:2" ht="15.75">
      <c r="A16" s="94" t="s">
        <v>584</v>
      </c>
      <c r="B16" s="41"/>
    </row>
    <row r="17" spans="1:2" ht="15.75">
      <c r="A17" s="95" t="s">
        <v>585</v>
      </c>
      <c r="B17" s="61">
        <f>SUM(B12:B16)</f>
        <v>13789512.390000001</v>
      </c>
    </row>
    <row r="18" spans="1:2">
      <c r="A18" s="96"/>
      <c r="B18" s="97"/>
    </row>
    <row r="19" spans="1:2">
      <c r="A19" s="96"/>
      <c r="B19" s="97" t="s">
        <v>5</v>
      </c>
    </row>
    <row r="20" spans="1:2">
      <c r="A20" s="96"/>
      <c r="B20" s="97"/>
    </row>
    <row r="21" spans="1:2">
      <c r="A21" s="96"/>
      <c r="B21" s="97"/>
    </row>
    <row r="22" spans="1:2">
      <c r="A22" s="96"/>
      <c r="B22" s="97"/>
    </row>
    <row r="23" spans="1:2">
      <c r="A23" s="96"/>
      <c r="B23" s="97"/>
    </row>
    <row r="37" spans="2:2">
      <c r="B37" t="s">
        <v>5</v>
      </c>
    </row>
  </sheetData>
  <mergeCells count="6">
    <mergeCell ref="A1:B1"/>
    <mergeCell ref="A3:B3"/>
    <mergeCell ref="A4:B4"/>
    <mergeCell ref="A5:B5"/>
    <mergeCell ref="A9:A11"/>
    <mergeCell ref="B9:B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activeCell="B11" sqref="B11"/>
    </sheetView>
  </sheetViews>
  <sheetFormatPr baseColWidth="10" defaultColWidth="11" defaultRowHeight="15"/>
  <cols>
    <col min="1" max="1" width="41" customWidth="1"/>
    <col min="2" max="2" width="36.42578125" customWidth="1"/>
    <col min="3" max="3" width="12.7109375" customWidth="1"/>
  </cols>
  <sheetData>
    <row r="1" spans="1:3" ht="18.75">
      <c r="A1" s="267" t="s">
        <v>537</v>
      </c>
      <c r="B1" s="267"/>
    </row>
    <row r="2" spans="1:3" ht="18.75">
      <c r="A2" s="267" t="s">
        <v>586</v>
      </c>
      <c r="B2" s="267"/>
    </row>
    <row r="3" spans="1:3" ht="18.75">
      <c r="A3" s="267" t="s">
        <v>587</v>
      </c>
      <c r="B3" s="267"/>
    </row>
    <row r="4" spans="1:3" ht="18.75">
      <c r="A4" s="267" t="s">
        <v>731</v>
      </c>
      <c r="B4" s="267"/>
    </row>
    <row r="5" spans="1:3" ht="18.75">
      <c r="A5" s="267" t="s">
        <v>4</v>
      </c>
      <c r="B5" s="267"/>
    </row>
    <row r="6" spans="1:3" ht="18.75">
      <c r="A6" s="1"/>
      <c r="B6" s="1"/>
    </row>
    <row r="7" spans="1:3" ht="15.75">
      <c r="B7" s="35"/>
    </row>
    <row r="8" spans="1:3" ht="15.75">
      <c r="B8" s="35"/>
    </row>
    <row r="9" spans="1:3" ht="15" customHeight="1">
      <c r="A9" s="56" t="s">
        <v>573</v>
      </c>
      <c r="B9" s="46" t="s">
        <v>492</v>
      </c>
    </row>
    <row r="10" spans="1:3" ht="15.75">
      <c r="A10" s="91" t="s">
        <v>588</v>
      </c>
      <c r="B10" s="92">
        <v>523021373.39999998</v>
      </c>
    </row>
    <row r="11" spans="1:3" ht="15" customHeight="1">
      <c r="A11" s="42" t="s">
        <v>589</v>
      </c>
      <c r="B11" s="61">
        <f>+B10</f>
        <v>523021373.39999998</v>
      </c>
    </row>
    <row r="13" spans="1:3" ht="15" customHeight="1">
      <c r="C13" s="3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topLeftCell="A10" workbookViewId="0">
      <selection activeCell="B11" sqref="B11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67" t="s">
        <v>570</v>
      </c>
      <c r="B1" s="267"/>
    </row>
    <row r="2" spans="1:2" ht="18.75">
      <c r="A2" s="1" t="s">
        <v>586</v>
      </c>
      <c r="B2" s="1"/>
    </row>
    <row r="3" spans="1:2" ht="18.75">
      <c r="A3" s="267" t="s">
        <v>590</v>
      </c>
      <c r="B3" s="267"/>
    </row>
    <row r="4" spans="1:2" ht="18.75">
      <c r="A4" s="267" t="s">
        <v>732</v>
      </c>
      <c r="B4" s="267"/>
    </row>
    <row r="5" spans="1:2" ht="18.75">
      <c r="A5" s="267" t="s">
        <v>4</v>
      </c>
      <c r="B5" s="267"/>
    </row>
    <row r="8" spans="1:2">
      <c r="A8" s="277" t="s">
        <v>591</v>
      </c>
      <c r="B8" s="274" t="s">
        <v>492</v>
      </c>
    </row>
    <row r="9" spans="1:2">
      <c r="A9" s="278"/>
      <c r="B9" s="275"/>
    </row>
    <row r="10" spans="1:2" ht="15.75">
      <c r="A10" s="77" t="s">
        <v>555</v>
      </c>
      <c r="B10" s="23">
        <v>24197976</v>
      </c>
    </row>
    <row r="11" spans="1:2" ht="15.75">
      <c r="A11" s="81" t="s">
        <v>592</v>
      </c>
      <c r="B11" s="82">
        <f>SUM(B10)</f>
        <v>24197976</v>
      </c>
    </row>
    <row r="12" spans="1:2" ht="15.75">
      <c r="B12" s="83"/>
    </row>
    <row r="13" spans="1:2" ht="15.75">
      <c r="A13" s="84" t="s">
        <v>593</v>
      </c>
      <c r="B13" s="268" t="s">
        <v>492</v>
      </c>
    </row>
    <row r="14" spans="1:2" ht="15.75">
      <c r="A14" s="86" t="s">
        <v>433</v>
      </c>
      <c r="B14" s="270"/>
    </row>
    <row r="15" spans="1:2" ht="15.75">
      <c r="A15" s="87" t="s">
        <v>541</v>
      </c>
      <c r="B15" s="23"/>
    </row>
    <row r="16" spans="1:2" ht="15.75">
      <c r="A16" s="87" t="s">
        <v>542</v>
      </c>
      <c r="B16" s="23"/>
    </row>
    <row r="17" spans="1:2" ht="15.75">
      <c r="A17" s="87" t="s">
        <v>546</v>
      </c>
      <c r="B17" s="23"/>
    </row>
    <row r="18" spans="1:2" ht="15.75">
      <c r="A18" s="87" t="s">
        <v>548</v>
      </c>
      <c r="B18" s="23"/>
    </row>
    <row r="19" spans="1:2" ht="15.75">
      <c r="A19" s="87" t="s">
        <v>550</v>
      </c>
      <c r="B19" s="23"/>
    </row>
    <row r="20" spans="1:2" ht="15.75">
      <c r="A20" s="87" t="s">
        <v>552</v>
      </c>
      <c r="B20" s="23"/>
    </row>
    <row r="21" spans="1:2" ht="15.75">
      <c r="A21" s="87" t="s">
        <v>554</v>
      </c>
      <c r="B21" s="23"/>
    </row>
    <row r="22" spans="1:2" ht="15.75">
      <c r="A22" s="77" t="s">
        <v>556</v>
      </c>
      <c r="B22" s="13"/>
    </row>
    <row r="23" spans="1:2" ht="15.75">
      <c r="A23" s="77" t="s">
        <v>557</v>
      </c>
      <c r="B23" s="88"/>
    </row>
    <row r="24" spans="1:2" ht="15.75">
      <c r="A24" s="87" t="s">
        <v>563</v>
      </c>
      <c r="B24" s="23"/>
    </row>
    <row r="25" spans="1:2" ht="15.75">
      <c r="A25" s="77" t="s">
        <v>566</v>
      </c>
      <c r="B25" s="23"/>
    </row>
    <row r="26" spans="1:2" ht="18.75">
      <c r="A26" s="89" t="s">
        <v>592</v>
      </c>
      <c r="B26" s="90">
        <f>SUM(B15:B25)</f>
        <v>0</v>
      </c>
    </row>
    <row r="27" spans="1:2" ht="18.75">
      <c r="A27" s="89" t="s">
        <v>594</v>
      </c>
      <c r="B27" s="90">
        <f>+B11+B26</f>
        <v>24197976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67" t="s">
        <v>570</v>
      </c>
      <c r="B1" s="267"/>
    </row>
    <row r="2" spans="1:2" ht="18.75">
      <c r="A2" s="267" t="s">
        <v>595</v>
      </c>
      <c r="B2" s="267"/>
    </row>
    <row r="3" spans="1:2" ht="18.75">
      <c r="A3" s="267" t="s">
        <v>596</v>
      </c>
      <c r="B3" s="267"/>
    </row>
    <row r="4" spans="1:2" ht="18.75">
      <c r="A4" s="267" t="s">
        <v>4</v>
      </c>
      <c r="B4" s="267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56" t="s">
        <v>573</v>
      </c>
      <c r="B8" s="46" t="s">
        <v>492</v>
      </c>
    </row>
    <row r="9" spans="1:2" ht="15.75">
      <c r="A9" s="77" t="s">
        <v>597</v>
      </c>
      <c r="B9" s="78"/>
    </row>
    <row r="10" spans="1:2" ht="15.75">
      <c r="A10" s="38" t="s">
        <v>598</v>
      </c>
      <c r="B10" s="78"/>
    </row>
    <row r="11" spans="1:2" ht="15.75">
      <c r="A11" s="77" t="s">
        <v>599</v>
      </c>
      <c r="B11" s="79"/>
    </row>
    <row r="12" spans="1:2" ht="15.75">
      <c r="A12" s="77" t="s">
        <v>600</v>
      </c>
      <c r="B12" s="79">
        <v>0</v>
      </c>
    </row>
    <row r="13" spans="1:2" ht="15.75">
      <c r="A13" s="77" t="s">
        <v>601</v>
      </c>
      <c r="B13" s="49"/>
    </row>
    <row r="14" spans="1:2" ht="15.75">
      <c r="A14" s="77" t="s">
        <v>602</v>
      </c>
      <c r="B14" s="49"/>
    </row>
    <row r="15" spans="1:2" ht="15.75">
      <c r="A15" s="12" t="s">
        <v>603</v>
      </c>
      <c r="B15" s="49"/>
    </row>
    <row r="16" spans="1:2" ht="15.75">
      <c r="A16" s="12" t="s">
        <v>604</v>
      </c>
      <c r="B16" s="49"/>
    </row>
    <row r="17" spans="1:2" ht="15.75">
      <c r="A17" s="80" t="s">
        <v>605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2" customWidth="1"/>
    <col min="2" max="2" width="16.140625" style="62" customWidth="1"/>
    <col min="3" max="3" width="22.5703125" style="62" customWidth="1"/>
    <col min="4" max="4" width="14.140625" style="62" customWidth="1"/>
    <col min="5" max="5" width="16" style="62" customWidth="1"/>
    <col min="6" max="6" width="19" style="62" customWidth="1"/>
    <col min="7" max="7" width="14.85546875" style="62" customWidth="1"/>
    <col min="8" max="8" width="18.7109375" style="62" customWidth="1"/>
    <col min="9" max="9" width="16.140625" style="62" customWidth="1"/>
    <col min="10" max="16384" width="11.42578125" style="62"/>
  </cols>
  <sheetData>
    <row r="1" spans="1:9" ht="15.75">
      <c r="A1" s="256" t="s">
        <v>266</v>
      </c>
      <c r="B1" s="256"/>
      <c r="C1" s="256"/>
      <c r="D1" s="256"/>
      <c r="E1" s="256"/>
      <c r="F1" s="256"/>
      <c r="G1" s="256"/>
      <c r="H1" s="256"/>
    </row>
    <row r="2" spans="1:9" ht="15.75">
      <c r="A2" s="256" t="s">
        <v>606</v>
      </c>
      <c r="B2" s="256"/>
      <c r="C2" s="256"/>
      <c r="D2" s="256"/>
      <c r="E2" s="256"/>
      <c r="F2" s="256"/>
      <c r="G2" s="256"/>
      <c r="H2" s="256"/>
    </row>
    <row r="3" spans="1:9" ht="15.75">
      <c r="A3" s="256" t="s">
        <v>607</v>
      </c>
      <c r="B3" s="256"/>
      <c r="C3" s="256"/>
      <c r="D3" s="256"/>
      <c r="E3" s="256"/>
      <c r="F3" s="256"/>
      <c r="G3" s="256"/>
      <c r="H3" s="256"/>
    </row>
    <row r="4" spans="1:9" ht="15.75">
      <c r="A4" s="256" t="s">
        <v>4</v>
      </c>
      <c r="B4" s="256"/>
      <c r="C4" s="256"/>
      <c r="D4" s="256"/>
      <c r="E4" s="256"/>
      <c r="F4" s="256"/>
      <c r="G4" s="256"/>
      <c r="H4" s="256"/>
    </row>
    <row r="5" spans="1:9">
      <c r="A5" s="64"/>
      <c r="B5" s="64"/>
      <c r="C5" s="64"/>
      <c r="D5" s="64"/>
      <c r="E5" s="64"/>
      <c r="F5" s="64"/>
      <c r="G5" s="64"/>
      <c r="H5" s="64"/>
    </row>
    <row r="6" spans="1:9">
      <c r="A6" s="65" t="s">
        <v>608</v>
      </c>
      <c r="B6" s="64"/>
      <c r="C6" s="64"/>
      <c r="D6" s="64"/>
      <c r="E6" s="64"/>
      <c r="F6" s="64"/>
      <c r="G6" s="64"/>
      <c r="H6" s="64"/>
    </row>
    <row r="7" spans="1:9">
      <c r="A7" s="66" t="s">
        <v>609</v>
      </c>
      <c r="B7" s="64"/>
      <c r="C7" s="64"/>
      <c r="D7" s="64"/>
      <c r="E7" s="64"/>
      <c r="F7" s="64"/>
      <c r="G7" s="64"/>
      <c r="H7" s="64"/>
    </row>
    <row r="8" spans="1:9">
      <c r="A8" s="279" t="s">
        <v>610</v>
      </c>
      <c r="B8" s="281" t="s">
        <v>611</v>
      </c>
      <c r="C8" s="68" t="s">
        <v>612</v>
      </c>
      <c r="D8" s="67" t="s">
        <v>613</v>
      </c>
      <c r="E8" s="68" t="s">
        <v>614</v>
      </c>
      <c r="F8" s="68" t="s">
        <v>615</v>
      </c>
      <c r="G8" s="67" t="s">
        <v>616</v>
      </c>
      <c r="H8" s="279" t="s">
        <v>594</v>
      </c>
    </row>
    <row r="9" spans="1:9">
      <c r="A9" s="280"/>
      <c r="B9" s="282"/>
      <c r="C9" s="70" t="s">
        <v>617</v>
      </c>
      <c r="D9" s="69" t="s">
        <v>618</v>
      </c>
      <c r="E9" s="70" t="s">
        <v>619</v>
      </c>
      <c r="F9" s="70" t="s">
        <v>620</v>
      </c>
      <c r="G9" s="69" t="s">
        <v>621</v>
      </c>
      <c r="H9" s="280"/>
    </row>
    <row r="10" spans="1:9">
      <c r="A10" s="71" t="s">
        <v>622</v>
      </c>
      <c r="B10" s="72"/>
      <c r="C10" s="72"/>
      <c r="D10" s="72"/>
      <c r="E10" s="72">
        <v>195562718.87</v>
      </c>
      <c r="F10" s="72"/>
      <c r="G10" s="72"/>
      <c r="H10" s="72">
        <f t="shared" ref="H10:H15" si="0">SUM(B10:G10)</f>
        <v>195562718.87</v>
      </c>
      <c r="I10" s="76"/>
    </row>
    <row r="11" spans="1:9">
      <c r="A11" s="12" t="s">
        <v>623</v>
      </c>
      <c r="B11" s="72"/>
      <c r="C11" s="72"/>
      <c r="D11" s="72"/>
      <c r="E11" s="72"/>
      <c r="F11" s="72"/>
      <c r="G11" s="72"/>
      <c r="H11" s="72">
        <f t="shared" si="0"/>
        <v>0</v>
      </c>
    </row>
    <row r="12" spans="1:9">
      <c r="A12" s="12" t="s">
        <v>624</v>
      </c>
      <c r="B12" s="72"/>
      <c r="C12" s="72"/>
      <c r="D12" s="72"/>
      <c r="E12" s="72"/>
      <c r="F12" s="72"/>
      <c r="G12" s="72"/>
      <c r="H12" s="72">
        <f t="shared" si="0"/>
        <v>0</v>
      </c>
      <c r="I12" s="76"/>
    </row>
    <row r="13" spans="1:9">
      <c r="A13" s="73" t="s">
        <v>625</v>
      </c>
      <c r="B13" s="72"/>
      <c r="C13" s="72"/>
      <c r="D13" s="72"/>
      <c r="E13" s="72"/>
      <c r="F13" s="72"/>
      <c r="G13" s="72"/>
      <c r="H13" s="72">
        <f t="shared" si="0"/>
        <v>0</v>
      </c>
    </row>
    <row r="14" spans="1:9">
      <c r="A14" s="12" t="s">
        <v>626</v>
      </c>
      <c r="B14" s="72"/>
      <c r="C14" s="72"/>
      <c r="D14" s="72"/>
      <c r="E14" s="72"/>
      <c r="F14" s="72"/>
      <c r="G14" s="72"/>
      <c r="H14" s="72">
        <f t="shared" si="0"/>
        <v>0</v>
      </c>
    </row>
    <row r="15" spans="1:9">
      <c r="A15" s="12" t="s">
        <v>275</v>
      </c>
      <c r="B15" s="72"/>
      <c r="C15" s="72"/>
      <c r="D15" s="72"/>
      <c r="E15" s="72"/>
      <c r="F15" s="72"/>
      <c r="G15" s="72"/>
      <c r="H15" s="72">
        <f t="shared" si="0"/>
        <v>0</v>
      </c>
    </row>
    <row r="16" spans="1:9">
      <c r="A16" s="73" t="s">
        <v>627</v>
      </c>
      <c r="B16" s="74">
        <f>+B10+B12-B14-B15</f>
        <v>0</v>
      </c>
      <c r="C16" s="74">
        <f>+C10+C12-C14-C15</f>
        <v>0</v>
      </c>
      <c r="D16" s="74">
        <f>+D10+D12-D14-D15</f>
        <v>0</v>
      </c>
      <c r="E16" s="74">
        <f>+E10+E12-E14-E15</f>
        <v>195562718.87</v>
      </c>
      <c r="F16" s="74">
        <f>+F10+F11+F12-F14-F15</f>
        <v>0</v>
      </c>
      <c r="G16" s="74">
        <f>+G10+G12-G14-G15</f>
        <v>0</v>
      </c>
      <c r="H16" s="75">
        <f>+H10+H11+H12-H14+H15</f>
        <v>195562718.87</v>
      </c>
      <c r="I16" s="76"/>
    </row>
    <row r="17" spans="1:9">
      <c r="B17" s="76"/>
      <c r="C17" s="76"/>
      <c r="D17" s="76"/>
      <c r="E17" s="76"/>
      <c r="F17" s="76"/>
      <c r="G17" s="76"/>
      <c r="H17" s="76"/>
    </row>
    <row r="18" spans="1:9">
      <c r="A18" s="73" t="s">
        <v>405</v>
      </c>
      <c r="B18" s="76"/>
      <c r="C18" s="76"/>
      <c r="D18" s="76"/>
      <c r="E18" s="76"/>
      <c r="F18" s="76"/>
      <c r="G18" s="76"/>
      <c r="H18" s="76"/>
    </row>
    <row r="19" spans="1:9">
      <c r="A19" s="12" t="s">
        <v>628</v>
      </c>
      <c r="B19" s="72"/>
      <c r="C19" s="72"/>
      <c r="D19" s="72"/>
      <c r="E19" s="72">
        <v>195562718.87</v>
      </c>
      <c r="F19" s="72"/>
      <c r="G19" s="72"/>
      <c r="H19" s="72">
        <f>SUM(B19:G19)</f>
        <v>195562718.87</v>
      </c>
    </row>
    <row r="20" spans="1:9">
      <c r="A20" s="12" t="s">
        <v>629</v>
      </c>
      <c r="B20" s="72"/>
      <c r="C20" s="72"/>
      <c r="D20" s="72"/>
      <c r="E20" s="72"/>
      <c r="F20" s="72"/>
      <c r="G20" s="72"/>
      <c r="H20" s="72">
        <f>SUM(B20:G20)</f>
        <v>0</v>
      </c>
      <c r="I20" s="76"/>
    </row>
    <row r="21" spans="1:9">
      <c r="A21" s="73" t="s">
        <v>625</v>
      </c>
      <c r="B21" s="72"/>
      <c r="C21" s="72"/>
      <c r="D21" s="72"/>
      <c r="E21" s="72"/>
      <c r="F21" s="72"/>
      <c r="G21" s="72"/>
      <c r="H21" s="72">
        <f>SUM(B21:G21)</f>
        <v>0</v>
      </c>
    </row>
    <row r="22" spans="1:9">
      <c r="A22" s="12" t="s">
        <v>627</v>
      </c>
      <c r="B22" s="74">
        <f>+B19+B20-B21</f>
        <v>0</v>
      </c>
      <c r="C22" s="74">
        <f t="shared" ref="C22:H22" si="1">+C19+C20-C21</f>
        <v>0</v>
      </c>
      <c r="D22" s="74">
        <f t="shared" si="1"/>
        <v>0</v>
      </c>
      <c r="E22" s="74">
        <f t="shared" si="1"/>
        <v>195562718.87</v>
      </c>
      <c r="F22" s="74">
        <f t="shared" si="1"/>
        <v>0</v>
      </c>
      <c r="G22" s="74">
        <f t="shared" si="1"/>
        <v>0</v>
      </c>
      <c r="H22" s="74">
        <f t="shared" si="1"/>
        <v>195562718.87</v>
      </c>
    </row>
    <row r="23" spans="1:9">
      <c r="A23" s="73" t="s">
        <v>630</v>
      </c>
      <c r="B23" s="74">
        <f t="shared" ref="B23:H23" si="2">+B16-B22</f>
        <v>0</v>
      </c>
      <c r="C23" s="74">
        <f t="shared" si="2"/>
        <v>0</v>
      </c>
      <c r="D23" s="74">
        <f t="shared" si="2"/>
        <v>0</v>
      </c>
      <c r="E23" s="74">
        <f t="shared" si="2"/>
        <v>0</v>
      </c>
      <c r="F23" s="74">
        <f t="shared" si="2"/>
        <v>0</v>
      </c>
      <c r="G23" s="74">
        <f t="shared" si="2"/>
        <v>0</v>
      </c>
      <c r="H23" s="75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B12" sqref="B12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67" t="s">
        <v>570</v>
      </c>
      <c r="B1" s="267"/>
    </row>
    <row r="2" spans="1:2" ht="18.75">
      <c r="A2" s="267" t="s">
        <v>586</v>
      </c>
      <c r="B2" s="267"/>
    </row>
    <row r="3" spans="1:2" ht="18.75">
      <c r="A3" s="267" t="s">
        <v>631</v>
      </c>
      <c r="B3" s="267"/>
    </row>
    <row r="4" spans="1:2" ht="18.75">
      <c r="A4" s="267" t="s">
        <v>733</v>
      </c>
      <c r="B4" s="267"/>
    </row>
    <row r="5" spans="1:2" ht="18.75">
      <c r="A5" s="267" t="s">
        <v>4</v>
      </c>
      <c r="B5" s="267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56" t="s">
        <v>573</v>
      </c>
      <c r="B9" s="46" t="s">
        <v>492</v>
      </c>
    </row>
    <row r="10" spans="1:2" ht="15.75">
      <c r="A10" s="57" t="s">
        <v>632</v>
      </c>
      <c r="B10" s="58">
        <v>18169898.670000002</v>
      </c>
    </row>
    <row r="11" spans="1:2" ht="15.75" hidden="1">
      <c r="A11" s="59"/>
      <c r="B11" s="60"/>
    </row>
    <row r="12" spans="1:2" ht="15.75">
      <c r="A12" s="42" t="s">
        <v>633</v>
      </c>
      <c r="B12" s="61">
        <f>SUM(B10:B11)</f>
        <v>18169898.670000002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67" t="s">
        <v>570</v>
      </c>
      <c r="B1" s="267"/>
    </row>
    <row r="2" spans="1:2" ht="18.75">
      <c r="A2" s="267" t="s">
        <v>634</v>
      </c>
      <c r="B2" s="267"/>
    </row>
    <row r="3" spans="1:2" ht="18.75">
      <c r="A3" s="267" t="s">
        <v>635</v>
      </c>
      <c r="B3" s="267"/>
    </row>
    <row r="4" spans="1:2" ht="18.75">
      <c r="A4" s="267" t="s">
        <v>4</v>
      </c>
      <c r="B4" s="267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83" t="s">
        <v>573</v>
      </c>
      <c r="B8" s="274" t="s">
        <v>492</v>
      </c>
    </row>
    <row r="9" spans="1:2">
      <c r="A9" s="284"/>
      <c r="B9" s="275"/>
    </row>
    <row r="10" spans="1:2">
      <c r="A10" s="285"/>
      <c r="B10" s="276"/>
    </row>
    <row r="11" spans="1:2" ht="15.75">
      <c r="A11" s="52" t="s">
        <v>636</v>
      </c>
      <c r="B11" s="53">
        <f>+'ESF SNS'!F55</f>
        <v>0</v>
      </c>
    </row>
    <row r="12" spans="1:2" ht="15.75">
      <c r="A12" s="54" t="s">
        <v>637</v>
      </c>
      <c r="B12" s="53">
        <f>+'ESF SNS'!F57</f>
        <v>0</v>
      </c>
    </row>
    <row r="13" spans="1:2" ht="15.75">
      <c r="A13" s="55" t="s">
        <v>638</v>
      </c>
      <c r="B13" s="53"/>
    </row>
    <row r="14" spans="1:2" ht="15.75">
      <c r="A14" s="42" t="s">
        <v>639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activeCell="B10" sqref="B10"/>
    </sheetView>
  </sheetViews>
  <sheetFormatPr baseColWidth="10" defaultColWidth="11" defaultRowHeight="15"/>
  <cols>
    <col min="1" max="1" width="59.85546875" customWidth="1"/>
    <col min="2" max="2" width="21.42578125" customWidth="1"/>
  </cols>
  <sheetData>
    <row r="1" spans="1:4" ht="18.75">
      <c r="A1" s="267" t="s">
        <v>537</v>
      </c>
      <c r="B1" s="267"/>
    </row>
    <row r="2" spans="1:4" ht="18.75">
      <c r="A2" s="1" t="s">
        <v>586</v>
      </c>
      <c r="B2" s="1"/>
    </row>
    <row r="3" spans="1:4" ht="18.75">
      <c r="A3" s="267" t="s">
        <v>640</v>
      </c>
      <c r="B3" s="267"/>
    </row>
    <row r="4" spans="1:4" ht="18.75">
      <c r="A4" s="267" t="s">
        <v>734</v>
      </c>
      <c r="B4" s="267"/>
    </row>
    <row r="5" spans="1:4" ht="18.75">
      <c r="A5" s="267" t="s">
        <v>4</v>
      </c>
      <c r="B5" s="267"/>
    </row>
    <row r="6" spans="1:4" ht="15.75">
      <c r="A6" s="44"/>
    </row>
    <row r="8" spans="1:4" ht="15" customHeight="1">
      <c r="A8" s="45" t="s">
        <v>641</v>
      </c>
      <c r="B8" s="46" t="s">
        <v>492</v>
      </c>
    </row>
    <row r="9" spans="1:4" ht="15.75">
      <c r="A9" s="11" t="s">
        <v>642</v>
      </c>
      <c r="B9" s="47">
        <v>159583780</v>
      </c>
      <c r="C9" s="31"/>
      <c r="D9" s="31"/>
    </row>
    <row r="10" spans="1:4" ht="15.75">
      <c r="A10" s="48" t="s">
        <v>643</v>
      </c>
      <c r="B10" s="47">
        <v>180546316</v>
      </c>
      <c r="C10" s="31"/>
    </row>
    <row r="11" spans="1:4" ht="15.75">
      <c r="A11" s="48" t="s">
        <v>644</v>
      </c>
      <c r="B11" s="49">
        <v>169639192</v>
      </c>
      <c r="C11" s="31"/>
      <c r="D11" s="31"/>
    </row>
    <row r="12" spans="1:4">
      <c r="A12" s="50" t="s">
        <v>645</v>
      </c>
      <c r="B12" s="51">
        <f>SUM(B9:B11)</f>
        <v>509769288</v>
      </c>
      <c r="D12" s="31"/>
    </row>
    <row r="13" spans="1:4">
      <c r="C13" s="31"/>
      <c r="D13" s="31"/>
    </row>
    <row r="14" spans="1:4">
      <c r="C14" s="31"/>
    </row>
    <row r="15" spans="1:4">
      <c r="D15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67" t="s">
        <v>570</v>
      </c>
      <c r="B1" s="267"/>
    </row>
    <row r="2" spans="1:2" ht="18.75">
      <c r="A2" s="267" t="s">
        <v>646</v>
      </c>
      <c r="B2" s="267"/>
    </row>
    <row r="3" spans="1:2" ht="18.75">
      <c r="A3" s="267" t="s">
        <v>647</v>
      </c>
      <c r="B3" s="267"/>
    </row>
    <row r="4" spans="1:2" ht="18.75">
      <c r="A4" s="267" t="s">
        <v>4</v>
      </c>
      <c r="B4" s="267"/>
    </row>
    <row r="5" spans="1:2" ht="15.75">
      <c r="A5" s="34"/>
      <c r="B5" s="35"/>
    </row>
    <row r="6" spans="1:2" ht="15.75">
      <c r="A6" s="34"/>
      <c r="B6" s="35"/>
    </row>
    <row r="7" spans="1:2">
      <c r="A7" s="271" t="s">
        <v>573</v>
      </c>
      <c r="B7" s="274" t="s">
        <v>492</v>
      </c>
    </row>
    <row r="8" spans="1:2">
      <c r="A8" s="272"/>
      <c r="B8" s="275"/>
    </row>
    <row r="9" spans="1:2">
      <c r="A9" s="273"/>
      <c r="B9" s="276"/>
    </row>
    <row r="10" spans="1:2" ht="15.75">
      <c r="A10" s="38" t="s">
        <v>574</v>
      </c>
      <c r="B10" s="39">
        <v>0</v>
      </c>
    </row>
    <row r="11" spans="1:2" ht="15.75">
      <c r="A11" s="40" t="s">
        <v>575</v>
      </c>
      <c r="B11" s="41">
        <v>0</v>
      </c>
    </row>
    <row r="12" spans="1:2" ht="15.75">
      <c r="A12" s="40" t="s">
        <v>576</v>
      </c>
      <c r="B12" s="41">
        <v>0</v>
      </c>
    </row>
    <row r="13" spans="1:2" ht="17.25">
      <c r="A13" s="42" t="s">
        <v>648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view="pageBreakPreview" topLeftCell="C55" zoomScaleNormal="100" workbookViewId="0">
      <selection activeCell="F70" sqref="F70"/>
    </sheetView>
  </sheetViews>
  <sheetFormatPr baseColWidth="10" defaultColWidth="11.42578125" defaultRowHeight="15"/>
  <cols>
    <col min="1" max="1" width="7.5703125" style="184" hidden="1" customWidth="1"/>
    <col min="2" max="2" width="3.7109375" style="4" hidden="1" customWidth="1"/>
    <col min="3" max="3" width="4.28515625" style="4" customWidth="1"/>
    <col min="4" max="4" width="50" style="4" customWidth="1"/>
    <col min="5" max="5" width="3.85546875" style="4" customWidth="1"/>
    <col min="6" max="6" width="19.140625" style="4" customWidth="1"/>
    <col min="7" max="7" width="3.5703125" style="4" customWidth="1"/>
    <col min="8" max="8" width="13.140625" style="4" hidden="1" customWidth="1"/>
    <col min="9" max="9" width="3.7109375" style="4" customWidth="1"/>
    <col min="10" max="10" width="13.5703125" style="4" hidden="1" customWidth="1"/>
    <col min="11" max="11" width="11.42578125" style="151"/>
    <col min="12" max="12" width="28.7109375" style="151" customWidth="1"/>
    <col min="13" max="13" width="20.42578125" style="151" customWidth="1"/>
    <col min="14" max="16384" width="11.42578125" style="151"/>
  </cols>
  <sheetData>
    <row r="1" spans="1:10" ht="18.75">
      <c r="C1" s="259" t="str">
        <f>+[1]BC!D5</f>
        <v>Servicio Nacional de Salud</v>
      </c>
      <c r="D1" s="259"/>
      <c r="E1" s="259"/>
      <c r="F1" s="259"/>
      <c r="G1" s="259"/>
      <c r="H1" s="259"/>
      <c r="I1" s="62"/>
    </row>
    <row r="2" spans="1:10" ht="15.75">
      <c r="C2" s="257" t="s">
        <v>1</v>
      </c>
      <c r="D2" s="257"/>
      <c r="E2" s="257"/>
      <c r="F2" s="257"/>
      <c r="G2" s="257"/>
      <c r="H2" s="252"/>
      <c r="I2" s="62"/>
    </row>
    <row r="3" spans="1:10" ht="15.75">
      <c r="C3" s="257" t="s">
        <v>192</v>
      </c>
      <c r="D3" s="257"/>
      <c r="E3" s="257"/>
      <c r="F3" s="257"/>
      <c r="G3" s="257"/>
      <c r="H3" s="257"/>
      <c r="I3" s="62"/>
    </row>
    <row r="4" spans="1:10" ht="15.75">
      <c r="C4" s="257" t="s">
        <v>728</v>
      </c>
      <c r="D4" s="257"/>
      <c r="E4" s="257"/>
      <c r="F4" s="257"/>
      <c r="G4" s="257"/>
      <c r="H4" s="257"/>
      <c r="I4" s="62"/>
    </row>
    <row r="5" spans="1:10" ht="15.75">
      <c r="C5" s="257" t="s">
        <v>4</v>
      </c>
      <c r="D5" s="257"/>
      <c r="E5" s="257"/>
      <c r="F5" s="257"/>
      <c r="G5" s="257"/>
      <c r="H5" s="257"/>
      <c r="I5" s="62"/>
    </row>
    <row r="6" spans="1:10" ht="15.75">
      <c r="C6" s="257" t="s">
        <v>193</v>
      </c>
      <c r="D6" s="257"/>
      <c r="E6" s="257"/>
      <c r="F6" s="257"/>
      <c r="G6" s="253"/>
      <c r="H6" s="253"/>
      <c r="I6" s="62"/>
    </row>
    <row r="7" spans="1:10">
      <c r="C7" s="202"/>
      <c r="D7" s="202"/>
      <c r="E7" s="202"/>
      <c r="F7" s="203">
        <v>2025</v>
      </c>
      <c r="G7" s="204"/>
      <c r="H7" s="203">
        <f>+[2]BC!G11</f>
        <v>2016</v>
      </c>
      <c r="I7" s="62"/>
    </row>
    <row r="8" spans="1:10">
      <c r="A8" s="184" t="s">
        <v>194</v>
      </c>
      <c r="C8" s="205" t="s">
        <v>195</v>
      </c>
      <c r="D8" s="206"/>
      <c r="E8" s="206"/>
      <c r="F8" s="207"/>
      <c r="G8" s="208"/>
      <c r="H8" s="208"/>
      <c r="I8" s="62"/>
    </row>
    <row r="9" spans="1:10">
      <c r="C9" s="205" t="s">
        <v>196</v>
      </c>
      <c r="D9" s="206"/>
      <c r="E9" s="206"/>
      <c r="F9" s="208"/>
      <c r="G9" s="208"/>
      <c r="H9" s="208"/>
      <c r="I9" s="62"/>
    </row>
    <row r="10" spans="1:10">
      <c r="A10" s="184" t="s">
        <v>10</v>
      </c>
      <c r="C10" s="202"/>
      <c r="D10" s="202" t="s">
        <v>197</v>
      </c>
      <c r="E10" s="202"/>
      <c r="F10" s="209">
        <v>17495330</v>
      </c>
      <c r="G10" s="210"/>
      <c r="H10" s="209"/>
      <c r="I10" s="62"/>
    </row>
    <row r="11" spans="1:10" customFormat="1">
      <c r="A11" s="211" t="s">
        <v>198</v>
      </c>
      <c r="B11" s="62"/>
      <c r="C11" s="202"/>
      <c r="D11" s="202" t="s">
        <v>199</v>
      </c>
      <c r="E11" s="202"/>
      <c r="F11" s="209"/>
      <c r="G11" s="210"/>
      <c r="H11" s="209"/>
      <c r="I11" s="62"/>
      <c r="J11" s="62"/>
    </row>
    <row r="12" spans="1:10" customFormat="1">
      <c r="A12" s="211" t="s">
        <v>200</v>
      </c>
      <c r="B12" s="62"/>
      <c r="C12" s="202"/>
      <c r="D12" s="254" t="s">
        <v>735</v>
      </c>
      <c r="E12" s="202"/>
      <c r="F12" s="209"/>
      <c r="G12" s="210"/>
      <c r="H12" s="209"/>
      <c r="I12" s="62"/>
      <c r="J12" s="62"/>
    </row>
    <row r="13" spans="1:10" customFormat="1">
      <c r="A13" s="211" t="s">
        <v>12</v>
      </c>
      <c r="B13" s="62"/>
      <c r="C13" s="202"/>
      <c r="D13" s="202" t="s">
        <v>201</v>
      </c>
      <c r="E13" s="202"/>
      <c r="F13" s="209">
        <f>+'nota8 Cuenta por Cobrar'!B17</f>
        <v>13789512.390000001</v>
      </c>
      <c r="G13" s="210"/>
      <c r="H13" s="209"/>
      <c r="I13" s="62"/>
      <c r="J13" s="62"/>
    </row>
    <row r="14" spans="1:10">
      <c r="A14" s="184" t="s">
        <v>14</v>
      </c>
      <c r="C14" s="202"/>
      <c r="D14" s="202" t="s">
        <v>202</v>
      </c>
      <c r="E14" s="202"/>
      <c r="F14" s="212">
        <f>+'nota9 Inventario'!B12</f>
        <v>509769288</v>
      </c>
      <c r="G14" s="210"/>
      <c r="H14" s="209"/>
      <c r="I14" s="62"/>
    </row>
    <row r="15" spans="1:10" customFormat="1">
      <c r="A15" s="211" t="s">
        <v>16</v>
      </c>
      <c r="B15" s="62"/>
      <c r="C15" s="202"/>
      <c r="D15" s="254" t="s">
        <v>736</v>
      </c>
      <c r="E15" s="202"/>
      <c r="F15" s="209"/>
      <c r="G15" s="210"/>
      <c r="H15" s="209"/>
      <c r="I15" s="217"/>
      <c r="J15" s="62"/>
    </row>
    <row r="16" spans="1:10" customFormat="1">
      <c r="A16" s="211" t="s">
        <v>203</v>
      </c>
      <c r="B16" s="62"/>
      <c r="C16" s="202"/>
      <c r="D16" s="202" t="s">
        <v>204</v>
      </c>
      <c r="E16" s="202"/>
      <c r="F16" s="212">
        <f>+'nota13 Benef.Emplxp Corto Plazo'!B12</f>
        <v>137141.20000000001</v>
      </c>
      <c r="G16" s="210"/>
      <c r="H16" s="212"/>
      <c r="I16" s="62"/>
      <c r="J16" s="62"/>
    </row>
    <row r="17" spans="1:13">
      <c r="C17" s="205" t="s">
        <v>205</v>
      </c>
      <c r="D17" s="202"/>
      <c r="E17" s="202"/>
      <c r="F17" s="213">
        <f>SUM(F9:F16)</f>
        <v>541191271.59000003</v>
      </c>
      <c r="G17" s="210"/>
      <c r="H17" s="213">
        <f>SUM(H9:H16)</f>
        <v>0</v>
      </c>
      <c r="I17" s="62"/>
    </row>
    <row r="18" spans="1:13">
      <c r="C18" s="205"/>
      <c r="D18" s="202"/>
      <c r="E18" s="202"/>
      <c r="F18" s="214"/>
      <c r="G18" s="210"/>
      <c r="H18" s="214"/>
      <c r="I18" s="62"/>
      <c r="J18" s="62"/>
    </row>
    <row r="19" spans="1:13">
      <c r="C19" s="205" t="s">
        <v>206</v>
      </c>
      <c r="D19" s="202"/>
      <c r="E19" s="202"/>
      <c r="F19" s="209"/>
      <c r="G19" s="209"/>
      <c r="H19" s="209"/>
      <c r="I19" s="62"/>
    </row>
    <row r="20" spans="1:13" customFormat="1">
      <c r="A20" s="211" t="s">
        <v>207</v>
      </c>
      <c r="B20" s="62"/>
      <c r="C20" s="202"/>
      <c r="D20" s="202" t="s">
        <v>208</v>
      </c>
      <c r="E20" s="202"/>
      <c r="F20" s="209"/>
      <c r="G20" s="210"/>
      <c r="H20" s="209"/>
      <c r="I20" s="62"/>
      <c r="J20" s="62"/>
    </row>
    <row r="21" spans="1:13" customFormat="1">
      <c r="A21" s="211" t="s">
        <v>209</v>
      </c>
      <c r="B21" s="62"/>
      <c r="C21" s="202"/>
      <c r="D21" s="202" t="s">
        <v>210</v>
      </c>
      <c r="E21" s="202"/>
      <c r="F21" s="209">
        <f>+'Benef. Empl x pagar Larg. Plaz'!B13</f>
        <v>0</v>
      </c>
      <c r="G21" s="210"/>
      <c r="H21" s="209"/>
      <c r="I21" s="62"/>
      <c r="J21" s="62"/>
    </row>
    <row r="22" spans="1:13" customFormat="1">
      <c r="A22" s="211" t="s">
        <v>211</v>
      </c>
      <c r="B22" s="62"/>
      <c r="C22" s="202"/>
      <c r="D22" s="202" t="s">
        <v>212</v>
      </c>
      <c r="E22" s="202"/>
      <c r="F22" s="209">
        <f>+Patrimonio!B14</f>
        <v>0</v>
      </c>
      <c r="G22" s="210"/>
      <c r="H22" s="209"/>
      <c r="I22" s="62"/>
      <c r="J22" s="62"/>
    </row>
    <row r="23" spans="1:13" customFormat="1">
      <c r="A23" s="211" t="s">
        <v>213</v>
      </c>
      <c r="B23" s="62"/>
      <c r="C23" s="202"/>
      <c r="D23" s="202" t="s">
        <v>214</v>
      </c>
      <c r="E23" s="202"/>
      <c r="F23" s="209"/>
      <c r="G23" s="210"/>
      <c r="H23" s="209"/>
      <c r="I23" s="62"/>
      <c r="J23" s="62"/>
    </row>
    <row r="24" spans="1:13">
      <c r="A24" s="184" t="s">
        <v>18</v>
      </c>
      <c r="C24" s="202"/>
      <c r="D24" s="202" t="s">
        <v>215</v>
      </c>
      <c r="E24" s="202"/>
      <c r="F24" s="212"/>
      <c r="G24" s="210"/>
      <c r="H24" s="209"/>
      <c r="I24" s="62"/>
      <c r="M24" s="218"/>
    </row>
    <row r="25" spans="1:13">
      <c r="A25" s="184" t="s">
        <v>216</v>
      </c>
      <c r="C25" s="202"/>
      <c r="D25" s="202" t="s">
        <v>217</v>
      </c>
      <c r="E25" s="202"/>
      <c r="F25" s="209"/>
      <c r="G25" s="210"/>
      <c r="H25" s="209"/>
      <c r="I25" s="62"/>
      <c r="J25" s="219"/>
      <c r="M25" s="218"/>
    </row>
    <row r="26" spans="1:13" customFormat="1">
      <c r="A26" s="211" t="s">
        <v>218</v>
      </c>
      <c r="B26" s="62"/>
      <c r="C26" s="202"/>
      <c r="D26" s="202" t="s">
        <v>219</v>
      </c>
      <c r="E26" s="202"/>
      <c r="F26" s="209"/>
      <c r="G26" s="210"/>
      <c r="H26" s="209"/>
      <c r="I26" s="62"/>
      <c r="J26" s="4"/>
      <c r="M26" s="33"/>
    </row>
    <row r="27" spans="1:13">
      <c r="C27" s="205" t="s">
        <v>220</v>
      </c>
      <c r="D27" s="202"/>
      <c r="E27" s="202"/>
      <c r="F27" s="213">
        <f>SUM(F20:F26)</f>
        <v>0</v>
      </c>
      <c r="G27" s="210"/>
      <c r="H27" s="213">
        <f>SUM(H20:H26)</f>
        <v>0</v>
      </c>
      <c r="I27" s="62"/>
      <c r="M27" s="218"/>
    </row>
    <row r="28" spans="1:13">
      <c r="C28" s="205"/>
      <c r="D28" s="202"/>
      <c r="E28" s="202"/>
      <c r="F28" s="214"/>
      <c r="G28" s="210"/>
      <c r="H28" s="214"/>
      <c r="I28" s="62"/>
      <c r="M28" s="218"/>
    </row>
    <row r="29" spans="1:13">
      <c r="C29" s="205" t="s">
        <v>221</v>
      </c>
      <c r="D29" s="202"/>
      <c r="E29" s="202"/>
      <c r="F29" s="215">
        <f>SUM(F27,F17)</f>
        <v>541191271.59000003</v>
      </c>
      <c r="G29" s="216"/>
      <c r="H29" s="215">
        <f>SUM(H27,H17)</f>
        <v>0</v>
      </c>
      <c r="I29" s="62"/>
    </row>
    <row r="30" spans="1:13">
      <c r="C30" s="202"/>
      <c r="D30" s="202" t="s">
        <v>5</v>
      </c>
      <c r="E30" s="202"/>
      <c r="F30" s="209"/>
      <c r="G30" s="209"/>
      <c r="H30" s="209"/>
      <c r="I30" s="62"/>
    </row>
    <row r="31" spans="1:13">
      <c r="C31" s="205" t="s">
        <v>222</v>
      </c>
      <c r="D31" s="202"/>
      <c r="E31" s="202"/>
      <c r="F31" s="209"/>
      <c r="G31" s="209"/>
      <c r="H31" s="209"/>
      <c r="I31" s="62"/>
    </row>
    <row r="32" spans="1:13">
      <c r="C32" s="205" t="s">
        <v>223</v>
      </c>
      <c r="D32" s="202"/>
      <c r="E32" s="202"/>
      <c r="F32" s="210"/>
      <c r="G32" s="210"/>
      <c r="H32" s="210"/>
      <c r="I32" s="62"/>
    </row>
    <row r="33" spans="1:10" customFormat="1">
      <c r="A33" s="211" t="s">
        <v>224</v>
      </c>
      <c r="B33" s="62"/>
      <c r="C33" s="202"/>
      <c r="D33" s="202" t="s">
        <v>225</v>
      </c>
      <c r="E33" s="202"/>
      <c r="F33" s="209"/>
      <c r="G33" s="209"/>
      <c r="H33" s="209"/>
      <c r="I33" s="62"/>
      <c r="J33" s="62"/>
    </row>
    <row r="34" spans="1:10">
      <c r="A34" s="184" t="s">
        <v>22</v>
      </c>
      <c r="C34" s="202"/>
      <c r="D34" s="202" t="s">
        <v>226</v>
      </c>
      <c r="E34" s="202"/>
      <c r="F34" s="209">
        <f>+'nota11 CXP Corto plazo'!B11</f>
        <v>523021373.39999998</v>
      </c>
      <c r="G34" s="210"/>
      <c r="H34" s="209"/>
      <c r="I34" s="62"/>
    </row>
    <row r="35" spans="1:10" customFormat="1">
      <c r="A35" s="211" t="s">
        <v>227</v>
      </c>
      <c r="B35" s="62"/>
      <c r="C35" s="202"/>
      <c r="D35" s="202" t="s">
        <v>228</v>
      </c>
      <c r="E35" s="202"/>
      <c r="F35" s="209"/>
      <c r="G35" s="210"/>
      <c r="H35" s="209"/>
      <c r="I35" s="62"/>
      <c r="J35" s="62"/>
    </row>
    <row r="36" spans="1:10" customFormat="1">
      <c r="A36" s="211" t="s">
        <v>229</v>
      </c>
      <c r="B36" s="62"/>
      <c r="C36" s="202"/>
      <c r="D36" s="202" t="s">
        <v>230</v>
      </c>
      <c r="E36" s="202"/>
      <c r="F36" s="209"/>
      <c r="G36" s="210"/>
      <c r="H36" s="209"/>
      <c r="I36" s="62"/>
      <c r="J36" s="62"/>
    </row>
    <row r="37" spans="1:10" customFormat="1">
      <c r="A37" s="211" t="s">
        <v>24</v>
      </c>
      <c r="B37" s="62"/>
      <c r="C37" s="202"/>
      <c r="D37" s="202" t="s">
        <v>231</v>
      </c>
      <c r="E37" s="202"/>
      <c r="F37" s="209">
        <f>+'nota12 Retenciones y Acum.'!B17</f>
        <v>0</v>
      </c>
      <c r="G37" s="210"/>
      <c r="H37" s="209"/>
      <c r="I37" s="62"/>
      <c r="J37" s="62"/>
    </row>
    <row r="38" spans="1:10" customFormat="1">
      <c r="A38" s="211" t="s">
        <v>232</v>
      </c>
      <c r="B38" s="62"/>
      <c r="C38" s="202"/>
      <c r="D38" s="202" t="s">
        <v>233</v>
      </c>
      <c r="E38" s="202"/>
      <c r="F38" s="209"/>
      <c r="G38" s="210"/>
      <c r="H38" s="209"/>
      <c r="I38" s="62"/>
      <c r="J38" s="62"/>
    </row>
    <row r="39" spans="1:10" customFormat="1">
      <c r="A39" s="211" t="s">
        <v>234</v>
      </c>
      <c r="B39" s="62"/>
      <c r="C39" s="202"/>
      <c r="D39" s="202" t="s">
        <v>235</v>
      </c>
      <c r="E39" s="202"/>
      <c r="F39" s="212"/>
      <c r="G39" s="210"/>
      <c r="H39" s="209"/>
      <c r="I39" s="62"/>
      <c r="J39" s="62"/>
    </row>
    <row r="40" spans="1:10" customFormat="1">
      <c r="A40" s="211" t="s">
        <v>236</v>
      </c>
      <c r="B40" s="62"/>
      <c r="C40" s="202"/>
      <c r="D40" s="202" t="s">
        <v>237</v>
      </c>
      <c r="E40" s="202"/>
      <c r="F40" s="209"/>
      <c r="G40" s="210"/>
      <c r="H40" s="209"/>
      <c r="I40" s="62"/>
      <c r="J40" s="62"/>
    </row>
    <row r="41" spans="1:10" customFormat="1">
      <c r="A41" s="211" t="s">
        <v>238</v>
      </c>
      <c r="B41" s="62"/>
      <c r="C41" s="202"/>
      <c r="D41" s="202" t="s">
        <v>239</v>
      </c>
      <c r="E41" s="202"/>
      <c r="F41" s="212"/>
      <c r="G41" s="210"/>
      <c r="H41" s="209"/>
      <c r="I41" s="62"/>
      <c r="J41" s="62"/>
    </row>
    <row r="42" spans="1:10">
      <c r="C42" s="205" t="s">
        <v>240</v>
      </c>
      <c r="D42" s="202"/>
      <c r="E42" s="202"/>
      <c r="F42" s="214">
        <f>SUM(F33:F41)</f>
        <v>523021373.39999998</v>
      </c>
      <c r="G42" s="210"/>
      <c r="H42" s="214">
        <f>SUM(H33:H41)</f>
        <v>0</v>
      </c>
      <c r="I42" s="62"/>
    </row>
    <row r="43" spans="1:10">
      <c r="C43" s="205"/>
      <c r="D43" s="202"/>
      <c r="E43" s="202"/>
      <c r="F43" s="214"/>
      <c r="G43" s="210"/>
      <c r="H43" s="209"/>
      <c r="I43" s="62"/>
    </row>
    <row r="44" spans="1:10" customFormat="1">
      <c r="A44" s="211"/>
      <c r="B44" s="62"/>
      <c r="C44" s="205" t="s">
        <v>241</v>
      </c>
      <c r="D44" s="202"/>
      <c r="E44" s="202"/>
      <c r="F44" s="209"/>
      <c r="G44" s="209"/>
      <c r="H44" s="209"/>
      <c r="I44" s="62"/>
      <c r="J44" s="62"/>
    </row>
    <row r="45" spans="1:10" customFormat="1">
      <c r="A45" s="211" t="s">
        <v>242</v>
      </c>
      <c r="B45" s="62"/>
      <c r="C45" s="202"/>
      <c r="D45" s="202" t="s">
        <v>243</v>
      </c>
      <c r="E45" s="202"/>
      <c r="F45" s="209">
        <f>+'nota14 CXP Largo Plazo'!B12</f>
        <v>18169898.670000002</v>
      </c>
      <c r="G45" s="210"/>
      <c r="H45" s="209"/>
      <c r="I45" s="62"/>
      <c r="J45" s="62"/>
    </row>
    <row r="46" spans="1:10" customFormat="1">
      <c r="A46" s="211" t="s">
        <v>244</v>
      </c>
      <c r="B46" s="62"/>
      <c r="C46" s="202"/>
      <c r="D46" s="202" t="s">
        <v>245</v>
      </c>
      <c r="E46" s="202"/>
      <c r="F46" s="209"/>
      <c r="G46" s="210"/>
      <c r="H46" s="209"/>
      <c r="I46" s="62"/>
      <c r="J46" s="62"/>
    </row>
    <row r="47" spans="1:10" customFormat="1">
      <c r="A47" s="211" t="s">
        <v>246</v>
      </c>
      <c r="B47" s="62"/>
      <c r="C47" s="202"/>
      <c r="D47" s="202" t="s">
        <v>247</v>
      </c>
      <c r="E47" s="202"/>
      <c r="F47" s="209"/>
      <c r="G47" s="210"/>
      <c r="H47" s="209"/>
      <c r="I47" s="62"/>
      <c r="J47" s="62"/>
    </row>
    <row r="48" spans="1:10" customFormat="1">
      <c r="A48" s="211" t="s">
        <v>248</v>
      </c>
      <c r="B48" s="62"/>
      <c r="C48" s="202"/>
      <c r="D48" s="202" t="s">
        <v>249</v>
      </c>
      <c r="E48" s="202"/>
      <c r="F48" s="209"/>
      <c r="G48" s="210"/>
      <c r="H48" s="209"/>
      <c r="I48" s="62"/>
      <c r="J48" s="62"/>
    </row>
    <row r="49" spans="1:10" customFormat="1">
      <c r="A49" s="211" t="s">
        <v>250</v>
      </c>
      <c r="B49" s="62"/>
      <c r="C49" s="202"/>
      <c r="D49" s="202" t="s">
        <v>251</v>
      </c>
      <c r="E49" s="202"/>
      <c r="F49" s="212"/>
      <c r="G49" s="210"/>
      <c r="H49" s="209"/>
      <c r="I49" s="62"/>
      <c r="J49" s="62"/>
    </row>
    <row r="50" spans="1:10" customFormat="1">
      <c r="A50" s="211" t="s">
        <v>252</v>
      </c>
      <c r="B50" s="62"/>
      <c r="C50" s="202"/>
      <c r="D50" s="202" t="s">
        <v>253</v>
      </c>
      <c r="E50" s="202"/>
      <c r="F50" s="209"/>
      <c r="G50" s="210"/>
      <c r="H50" s="209"/>
      <c r="I50" s="62"/>
      <c r="J50" s="62"/>
    </row>
    <row r="51" spans="1:10" customFormat="1" ht="16.5" customHeight="1">
      <c r="A51" s="211"/>
      <c r="B51" s="62"/>
      <c r="C51" s="205" t="s">
        <v>254</v>
      </c>
      <c r="D51" s="202"/>
      <c r="E51" s="202"/>
      <c r="F51" s="213">
        <f>+F45+F49</f>
        <v>18169898.670000002</v>
      </c>
      <c r="G51" s="210"/>
      <c r="H51" s="209"/>
      <c r="I51" s="62"/>
      <c r="J51" s="62"/>
    </row>
    <row r="52" spans="1:10">
      <c r="C52" s="205" t="s">
        <v>255</v>
      </c>
      <c r="D52" s="202"/>
      <c r="E52" s="202"/>
      <c r="F52" s="214">
        <f>+F42+F51</f>
        <v>541191272.06999993</v>
      </c>
      <c r="G52" s="216"/>
      <c r="H52" s="213">
        <f>SUM(H42,H51)</f>
        <v>0</v>
      </c>
      <c r="I52" s="62"/>
    </row>
    <row r="53" spans="1:10">
      <c r="C53" s="205"/>
      <c r="D53" s="202"/>
      <c r="E53" s="202"/>
      <c r="F53" s="209"/>
      <c r="G53" s="209"/>
      <c r="H53" s="209"/>
      <c r="I53" s="62"/>
    </row>
    <row r="54" spans="1:10">
      <c r="C54" s="205" t="s">
        <v>256</v>
      </c>
      <c r="D54" s="202"/>
      <c r="E54" s="202"/>
      <c r="F54" s="209"/>
      <c r="G54" s="209"/>
      <c r="H54" s="209"/>
      <c r="I54" s="62"/>
    </row>
    <row r="55" spans="1:10" customFormat="1">
      <c r="A55" s="211" t="s">
        <v>257</v>
      </c>
      <c r="B55" s="62"/>
      <c r="C55" s="205"/>
      <c r="D55" s="202" t="s">
        <v>29</v>
      </c>
      <c r="E55" s="202"/>
      <c r="F55" s="209">
        <f>+'Balanza Comprobacion'!D22</f>
        <v>0</v>
      </c>
      <c r="G55" s="210"/>
      <c r="H55" s="209"/>
      <c r="I55" s="62"/>
      <c r="J55" s="62"/>
    </row>
    <row r="56" spans="1:10" customFormat="1">
      <c r="A56" s="211" t="s">
        <v>258</v>
      </c>
      <c r="B56" s="62"/>
      <c r="C56" s="202"/>
      <c r="D56" s="202" t="s">
        <v>259</v>
      </c>
      <c r="E56" s="202"/>
      <c r="F56" s="209"/>
      <c r="G56" s="210"/>
      <c r="H56" s="209"/>
      <c r="I56" s="62"/>
      <c r="J56" s="62"/>
    </row>
    <row r="57" spans="1:10">
      <c r="A57" s="184" t="s">
        <v>32</v>
      </c>
      <c r="C57" s="202"/>
      <c r="D57" s="254" t="s">
        <v>738</v>
      </c>
      <c r="E57" s="202"/>
      <c r="F57" s="209"/>
      <c r="G57" s="210"/>
      <c r="H57" s="209"/>
      <c r="I57" s="62"/>
    </row>
    <row r="58" spans="1:10">
      <c r="A58" s="184" t="s">
        <v>30</v>
      </c>
      <c r="C58" s="202"/>
      <c r="D58" s="202" t="s">
        <v>261</v>
      </c>
      <c r="E58" s="202"/>
      <c r="F58" s="212"/>
      <c r="G58" s="210"/>
      <c r="H58" s="212"/>
      <c r="I58" s="62"/>
    </row>
    <row r="59" spans="1:10" customFormat="1">
      <c r="A59" s="211" t="s">
        <v>262</v>
      </c>
      <c r="B59" s="62"/>
      <c r="C59" s="202"/>
      <c r="D59" s="202" t="s">
        <v>263</v>
      </c>
      <c r="E59" s="202"/>
      <c r="F59" s="209"/>
      <c r="G59" s="210"/>
      <c r="H59" s="209"/>
      <c r="I59" s="62"/>
      <c r="J59" s="62"/>
    </row>
    <row r="60" spans="1:10">
      <c r="C60" s="205" t="s">
        <v>264</v>
      </c>
      <c r="D60" s="202"/>
      <c r="E60" s="202"/>
      <c r="F60" s="213"/>
      <c r="G60" s="216"/>
      <c r="H60" s="213"/>
      <c r="I60" s="62"/>
    </row>
    <row r="61" spans="1:10">
      <c r="C61" s="205"/>
      <c r="D61" s="202"/>
      <c r="E61" s="202"/>
      <c r="F61" s="208"/>
      <c r="G61" s="208"/>
      <c r="H61" s="208"/>
      <c r="I61" s="62"/>
    </row>
    <row r="62" spans="1:10">
      <c r="C62" s="205" t="s">
        <v>265</v>
      </c>
      <c r="D62" s="202"/>
      <c r="E62" s="202"/>
      <c r="F62" s="215">
        <f>+F52+F60</f>
        <v>541191272.06999993</v>
      </c>
      <c r="G62" s="208"/>
      <c r="H62" s="215">
        <f>+H52+H60</f>
        <v>0</v>
      </c>
      <c r="I62" s="62"/>
      <c r="J62" s="153"/>
    </row>
    <row r="63" spans="1:10">
      <c r="C63" s="205"/>
      <c r="D63" s="202"/>
      <c r="E63" s="202"/>
      <c r="F63" s="214"/>
      <c r="G63" s="208"/>
      <c r="H63" s="214"/>
      <c r="I63" s="62"/>
    </row>
    <row r="64" spans="1:10">
      <c r="C64" s="202"/>
      <c r="D64" s="202"/>
      <c r="E64" s="202"/>
      <c r="F64" s="209"/>
      <c r="G64" s="202"/>
      <c r="H64" s="209"/>
      <c r="I64" s="62"/>
      <c r="J64" s="153"/>
    </row>
    <row r="65" spans="3:9">
      <c r="C65" s="258"/>
      <c r="D65" s="258"/>
      <c r="E65" s="258"/>
      <c r="F65" s="258"/>
      <c r="G65" s="258"/>
      <c r="H65" s="258"/>
      <c r="I65" s="62"/>
    </row>
    <row r="66" spans="3:9">
      <c r="C66" s="251"/>
      <c r="D66" s="251"/>
      <c r="E66" s="251"/>
      <c r="F66" s="251"/>
      <c r="G66" s="251"/>
      <c r="H66" s="251"/>
      <c r="I66" s="62"/>
    </row>
    <row r="67" spans="3:9">
      <c r="C67" s="251"/>
      <c r="D67" s="251"/>
      <c r="E67" s="251"/>
      <c r="F67" s="251"/>
      <c r="G67" s="251"/>
      <c r="H67" s="251"/>
      <c r="I67" s="62"/>
    </row>
    <row r="68" spans="3:9" ht="24" customHeight="1">
      <c r="C68" s="251"/>
      <c r="D68" s="251"/>
      <c r="E68" s="251"/>
      <c r="F68" s="251"/>
      <c r="G68" s="251"/>
      <c r="H68" s="251"/>
      <c r="I68" s="62"/>
    </row>
    <row r="69" spans="3:9">
      <c r="C69" s="255" t="s">
        <v>737</v>
      </c>
      <c r="D69" s="255"/>
      <c r="E69" s="251"/>
      <c r="F69" s="251"/>
      <c r="G69" s="251"/>
      <c r="H69" s="251"/>
      <c r="I69" s="62"/>
    </row>
    <row r="70" spans="3:9">
      <c r="C70" s="251"/>
      <c r="D70" s="251"/>
      <c r="E70" s="251"/>
      <c r="F70" s="251"/>
      <c r="G70" s="251"/>
      <c r="H70" s="251"/>
      <c r="I70" s="62"/>
    </row>
    <row r="71" spans="3:9">
      <c r="C71" s="251"/>
      <c r="D71" s="251"/>
      <c r="E71" s="251"/>
      <c r="F71" s="251"/>
      <c r="G71" s="251"/>
      <c r="H71" s="251"/>
      <c r="I71" s="62"/>
    </row>
    <row r="72" spans="3:9">
      <c r="C72" s="202"/>
      <c r="D72" s="205"/>
      <c r="E72" s="205"/>
      <c r="F72" s="202"/>
      <c r="G72" s="202"/>
      <c r="H72" s="202"/>
      <c r="I72" s="62"/>
    </row>
    <row r="73" spans="3:9">
      <c r="C73" s="202"/>
      <c r="D73" s="205"/>
      <c r="E73" s="205"/>
      <c r="F73" s="202"/>
      <c r="G73" s="202"/>
      <c r="H73" s="202"/>
      <c r="I73" s="62"/>
    </row>
    <row r="74" spans="3:9">
      <c r="C74" s="202"/>
      <c r="D74" s="205"/>
      <c r="E74" s="205"/>
      <c r="F74" s="202"/>
      <c r="G74" s="202"/>
      <c r="H74" s="202"/>
      <c r="I74" s="62"/>
    </row>
    <row r="75" spans="3:9">
      <c r="C75" s="202"/>
      <c r="D75" s="205"/>
      <c r="E75" s="205"/>
      <c r="F75" s="202"/>
      <c r="G75" s="202"/>
      <c r="H75" s="202"/>
      <c r="I75" s="62"/>
    </row>
    <row r="76" spans="3:9">
      <c r="C76" s="202"/>
      <c r="D76" s="202"/>
      <c r="E76" s="202"/>
      <c r="F76" s="220"/>
      <c r="G76" s="220"/>
      <c r="H76" s="220"/>
      <c r="I76" s="62"/>
    </row>
    <row r="78" spans="3:9">
      <c r="F78" s="221"/>
      <c r="H78" s="221"/>
    </row>
    <row r="80" spans="3:9">
      <c r="F80" s="221"/>
      <c r="H80" s="153"/>
    </row>
  </sheetData>
  <mergeCells count="7">
    <mergeCell ref="C6:F6"/>
    <mergeCell ref="C65:H65"/>
    <mergeCell ref="C1:H1"/>
    <mergeCell ref="C2:G2"/>
    <mergeCell ref="C3:H3"/>
    <mergeCell ref="C4:H4"/>
    <mergeCell ref="C5:H5"/>
  </mergeCells>
  <printOptions horizontalCentered="1"/>
  <pageMargins left="0" right="0" top="0.74803149606299202" bottom="0.74803149606299202" header="0.31496062992126" footer="0.31496062992126"/>
  <pageSetup scale="90" orientation="portrait" r:id="rId1"/>
  <rowBreaks count="1" manualBreakCount="1">
    <brk id="43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67" t="s">
        <v>570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.75">
      <c r="A3" s="267" t="s">
        <v>649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1" ht="18.75">
      <c r="A4" s="267" t="s">
        <v>650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</row>
    <row r="5" spans="1:11" ht="18.75">
      <c r="A5" s="267" t="s">
        <v>4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1">
      <c r="B6" s="2"/>
    </row>
    <row r="7" spans="1:11">
      <c r="B7" s="3" t="s">
        <v>651</v>
      </c>
      <c r="C7" s="3" t="s">
        <v>652</v>
      </c>
      <c r="D7" s="3" t="s">
        <v>653</v>
      </c>
      <c r="E7" s="3" t="s">
        <v>654</v>
      </c>
      <c r="F7" s="3" t="s">
        <v>655</v>
      </c>
      <c r="G7" s="3" t="s">
        <v>656</v>
      </c>
      <c r="H7" s="3" t="s">
        <v>657</v>
      </c>
      <c r="I7" s="3" t="s">
        <v>658</v>
      </c>
      <c r="J7" s="3" t="s">
        <v>659</v>
      </c>
      <c r="K7" s="3" t="s">
        <v>660</v>
      </c>
    </row>
    <row r="8" spans="1:11">
      <c r="A8" s="4" t="s">
        <v>5</v>
      </c>
      <c r="B8" s="5" t="s">
        <v>661</v>
      </c>
      <c r="C8" s="5" t="s">
        <v>662</v>
      </c>
      <c r="D8" s="5" t="s">
        <v>663</v>
      </c>
      <c r="E8" s="5" t="s">
        <v>664</v>
      </c>
      <c r="F8" s="5" t="s">
        <v>665</v>
      </c>
      <c r="G8" s="5" t="s">
        <v>666</v>
      </c>
      <c r="H8" s="5" t="s">
        <v>667</v>
      </c>
      <c r="I8" s="5" t="s">
        <v>668</v>
      </c>
      <c r="J8" s="5" t="s">
        <v>669</v>
      </c>
      <c r="K8" s="5" t="s">
        <v>670</v>
      </c>
    </row>
    <row r="9" spans="1:11" ht="18.75">
      <c r="A9" s="6" t="s">
        <v>671</v>
      </c>
      <c r="B9" s="7" t="s">
        <v>672</v>
      </c>
      <c r="C9" s="7">
        <v>0</v>
      </c>
      <c r="D9" s="7" t="s">
        <v>673</v>
      </c>
      <c r="E9" s="7" t="s">
        <v>674</v>
      </c>
      <c r="F9" s="7" t="s">
        <v>675</v>
      </c>
      <c r="G9" s="7" t="s">
        <v>676</v>
      </c>
      <c r="H9" s="7" t="s">
        <v>677</v>
      </c>
      <c r="I9" s="7" t="s">
        <v>678</v>
      </c>
      <c r="J9" s="7" t="s">
        <v>679</v>
      </c>
      <c r="K9" s="7" t="s">
        <v>680</v>
      </c>
    </row>
    <row r="10" spans="1:11" ht="18.75">
      <c r="A10" s="6" t="s">
        <v>681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682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494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683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684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685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686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687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282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688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689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690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691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692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693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469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694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695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696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697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698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510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699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700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701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702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476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703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511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704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705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706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707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708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709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710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711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712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712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713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529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714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283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715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716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717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718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719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720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721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722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723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724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725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726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8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1"/>
  </cols>
  <sheetData>
    <row r="1" spans="1:11">
      <c r="A1" s="185"/>
      <c r="B1" s="99"/>
      <c r="C1" s="99"/>
      <c r="D1" s="99"/>
      <c r="E1" s="99"/>
      <c r="F1" s="99"/>
      <c r="G1" s="99"/>
      <c r="H1" s="99"/>
    </row>
    <row r="2" spans="1:11" ht="15.75">
      <c r="A2" s="185"/>
      <c r="B2" s="99"/>
      <c r="C2" s="262" t="s">
        <v>266</v>
      </c>
      <c r="D2" s="262"/>
      <c r="E2" s="262"/>
      <c r="F2" s="262"/>
      <c r="G2" s="262"/>
      <c r="H2" s="262"/>
    </row>
    <row r="3" spans="1:11" ht="15.75">
      <c r="A3" s="185"/>
      <c r="B3" s="99"/>
      <c r="C3" s="262" t="s">
        <v>1</v>
      </c>
      <c r="D3" s="262"/>
      <c r="E3" s="262"/>
      <c r="F3" s="262"/>
      <c r="G3" s="262"/>
      <c r="H3" s="186"/>
    </row>
    <row r="4" spans="1:11" ht="15.75">
      <c r="A4" s="185"/>
      <c r="B4" s="99"/>
      <c r="C4" s="262" t="s">
        <v>267</v>
      </c>
      <c r="D4" s="262"/>
      <c r="E4" s="262"/>
      <c r="F4" s="262"/>
      <c r="G4" s="262"/>
      <c r="H4" s="262"/>
    </row>
    <row r="5" spans="1:11" ht="15.75">
      <c r="A5" s="185"/>
      <c r="B5" s="99"/>
      <c r="C5" s="262" t="s">
        <v>268</v>
      </c>
      <c r="D5" s="262"/>
      <c r="E5" s="262"/>
      <c r="F5" s="262"/>
      <c r="G5" s="262"/>
      <c r="H5" s="262"/>
    </row>
    <row r="6" spans="1:11" ht="15.75">
      <c r="A6" s="185"/>
      <c r="B6" s="99"/>
      <c r="C6" s="262" t="s">
        <v>4</v>
      </c>
      <c r="D6" s="262"/>
      <c r="E6" s="262"/>
      <c r="F6" s="262"/>
      <c r="G6" s="262"/>
      <c r="H6" s="262"/>
    </row>
    <row r="7" spans="1:11">
      <c r="A7" s="185"/>
      <c r="B7" s="260" t="s">
        <v>269</v>
      </c>
      <c r="C7" s="260"/>
      <c r="D7" s="260"/>
      <c r="E7" s="260"/>
      <c r="F7" s="260"/>
      <c r="G7" s="99"/>
      <c r="H7" s="99"/>
    </row>
    <row r="8" spans="1:11">
      <c r="A8" s="185"/>
      <c r="B8" s="99"/>
      <c r="C8" s="99"/>
      <c r="D8" s="99"/>
      <c r="E8" s="99"/>
      <c r="F8" s="188">
        <v>2022</v>
      </c>
      <c r="G8" s="187"/>
      <c r="H8" s="188">
        <f>+[2]ESF!H7</f>
        <v>2016</v>
      </c>
    </row>
    <row r="9" spans="1:11">
      <c r="A9" s="185"/>
      <c r="B9" s="99"/>
      <c r="C9" s="189" t="s">
        <v>270</v>
      </c>
      <c r="D9" s="190"/>
      <c r="E9" s="190"/>
      <c r="F9" s="191"/>
      <c r="G9" s="192"/>
      <c r="H9" s="192"/>
      <c r="K9" s="153"/>
    </row>
    <row r="10" spans="1:11">
      <c r="A10" s="185" t="s">
        <v>271</v>
      </c>
      <c r="B10" s="99"/>
      <c r="C10" s="99"/>
      <c r="D10" s="99" t="s">
        <v>272</v>
      </c>
      <c r="E10" s="99"/>
      <c r="F10" s="193"/>
      <c r="G10" s="194"/>
      <c r="H10" s="193"/>
      <c r="K10" s="153"/>
    </row>
    <row r="11" spans="1:11">
      <c r="A11" s="185" t="s">
        <v>273</v>
      </c>
      <c r="B11" s="99"/>
      <c r="C11" s="99"/>
      <c r="D11" s="99" t="s">
        <v>274</v>
      </c>
      <c r="E11" s="99"/>
      <c r="F11" s="193"/>
      <c r="G11" s="194"/>
      <c r="H11" s="193"/>
      <c r="K11" s="153"/>
    </row>
    <row r="12" spans="1:11">
      <c r="A12" s="185" t="s">
        <v>35</v>
      </c>
      <c r="B12" s="99"/>
      <c r="C12" s="99"/>
      <c r="D12" s="99" t="s">
        <v>275</v>
      </c>
      <c r="E12" s="99"/>
      <c r="F12" s="193">
        <f>+'nota7 Efectivo'!C37</f>
        <v>0</v>
      </c>
      <c r="G12" s="194"/>
      <c r="H12" s="193"/>
      <c r="K12" s="153"/>
    </row>
    <row r="13" spans="1:11">
      <c r="A13" s="185" t="s">
        <v>276</v>
      </c>
      <c r="B13" s="99"/>
      <c r="C13" s="99"/>
      <c r="D13" s="99" t="s">
        <v>277</v>
      </c>
      <c r="E13" s="99"/>
      <c r="F13" s="195"/>
      <c r="G13" s="194"/>
      <c r="H13" s="193"/>
      <c r="K13" s="153"/>
    </row>
    <row r="14" spans="1:11">
      <c r="A14" s="185"/>
      <c r="B14" s="99"/>
      <c r="C14" s="189" t="s">
        <v>278</v>
      </c>
      <c r="D14" s="99"/>
      <c r="E14" s="99"/>
      <c r="F14" s="196">
        <f>SUM(F10:F13)</f>
        <v>0</v>
      </c>
      <c r="G14" s="194"/>
      <c r="H14" s="196">
        <f>SUM(H10:H13)</f>
        <v>0</v>
      </c>
      <c r="K14" s="153"/>
    </row>
    <row r="15" spans="1:11">
      <c r="A15" s="185"/>
      <c r="B15" s="99"/>
      <c r="C15" s="99"/>
      <c r="D15" s="99" t="s">
        <v>5</v>
      </c>
      <c r="E15" s="99"/>
      <c r="F15" s="193"/>
      <c r="G15" s="193"/>
      <c r="H15" s="193"/>
    </row>
    <row r="16" spans="1:11">
      <c r="A16" s="185"/>
      <c r="B16" s="99"/>
      <c r="C16" s="189" t="s">
        <v>279</v>
      </c>
      <c r="D16" s="99"/>
      <c r="E16" s="99"/>
      <c r="F16" s="194"/>
      <c r="G16" s="194"/>
      <c r="H16" s="194"/>
      <c r="K16" s="153"/>
    </row>
    <row r="17" spans="1:14">
      <c r="A17" s="185" t="s">
        <v>37</v>
      </c>
      <c r="B17" s="99"/>
      <c r="C17" s="99"/>
      <c r="D17" s="99" t="s">
        <v>280</v>
      </c>
      <c r="E17" s="99"/>
      <c r="F17" s="193">
        <f>+'nota13 Benef.Emplxp Corto Plazo'!B12</f>
        <v>137141.20000000001</v>
      </c>
      <c r="G17" s="193"/>
      <c r="H17" s="193"/>
      <c r="K17" s="153"/>
    </row>
    <row r="18" spans="1:14">
      <c r="A18" s="185" t="s">
        <v>178</v>
      </c>
      <c r="B18" s="99"/>
      <c r="C18" s="99"/>
      <c r="D18" s="99" t="s">
        <v>281</v>
      </c>
      <c r="E18" s="99"/>
      <c r="F18" s="193"/>
      <c r="G18" s="194"/>
      <c r="H18" s="193"/>
      <c r="K18" s="153"/>
    </row>
    <row r="19" spans="1:14">
      <c r="A19" s="185" t="s">
        <v>125</v>
      </c>
      <c r="B19" s="99"/>
      <c r="C19" s="99"/>
      <c r="D19" s="99" t="s">
        <v>282</v>
      </c>
      <c r="E19" s="99"/>
      <c r="F19" s="193"/>
      <c r="G19" s="194"/>
      <c r="H19" s="193"/>
      <c r="K19" s="153"/>
      <c r="L19" s="200"/>
      <c r="N19" s="201"/>
    </row>
    <row r="20" spans="1:14">
      <c r="A20" s="185" t="s">
        <v>183</v>
      </c>
      <c r="B20" s="99"/>
      <c r="C20" s="99"/>
      <c r="D20" s="99" t="s">
        <v>283</v>
      </c>
      <c r="E20" s="99"/>
      <c r="F20" s="193"/>
      <c r="G20" s="194"/>
      <c r="H20" s="193"/>
      <c r="K20" s="153"/>
    </row>
    <row r="21" spans="1:14">
      <c r="A21" s="185" t="s">
        <v>284</v>
      </c>
      <c r="B21" s="99"/>
      <c r="C21" s="99"/>
      <c r="D21" s="99" t="s">
        <v>285</v>
      </c>
      <c r="E21" s="99"/>
      <c r="F21" s="193"/>
      <c r="G21" s="194"/>
      <c r="H21" s="193"/>
      <c r="K21" s="153"/>
    </row>
    <row r="22" spans="1:14">
      <c r="A22" s="185" t="s">
        <v>63</v>
      </c>
      <c r="B22" s="99"/>
      <c r="C22" s="99"/>
      <c r="D22" s="99" t="s">
        <v>286</v>
      </c>
      <c r="E22" s="99"/>
      <c r="F22" s="193">
        <v>4155960.4</v>
      </c>
      <c r="G22" s="194"/>
      <c r="H22" s="195"/>
      <c r="J22" s="153"/>
      <c r="K22" s="153"/>
      <c r="L22" s="200"/>
      <c r="N22" s="201"/>
    </row>
    <row r="23" spans="1:14">
      <c r="A23" s="185" t="s">
        <v>287</v>
      </c>
      <c r="B23" s="99"/>
      <c r="C23" s="99"/>
      <c r="D23" s="99" t="s">
        <v>288</v>
      </c>
      <c r="E23" s="99"/>
      <c r="F23" s="195">
        <v>2409972.23</v>
      </c>
      <c r="G23" s="194"/>
      <c r="H23" s="193" t="e">
        <f>SUMIF([2]BC!B:B,[2]ERF!A22,[2]BC!G:G)</f>
        <v>#VALUE!</v>
      </c>
      <c r="K23" s="153"/>
    </row>
    <row r="24" spans="1:14">
      <c r="A24" s="185"/>
      <c r="B24" s="99"/>
      <c r="C24" s="189" t="s">
        <v>289</v>
      </c>
      <c r="D24" s="99"/>
      <c r="E24" s="99"/>
      <c r="F24" s="196">
        <f>SUM(F17:F23)</f>
        <v>6703073.8300000001</v>
      </c>
      <c r="G24" s="194"/>
      <c r="H24" s="196" t="e">
        <f>SUM(H17:H23)</f>
        <v>#VALUE!</v>
      </c>
      <c r="K24" s="153"/>
    </row>
    <row r="25" spans="1:14">
      <c r="A25" s="185"/>
      <c r="B25" s="99"/>
      <c r="C25" s="197"/>
      <c r="D25" s="99"/>
      <c r="E25" s="99"/>
      <c r="F25" s="193"/>
      <c r="G25" s="193"/>
      <c r="H25" s="193"/>
      <c r="K25" s="153"/>
    </row>
    <row r="26" spans="1:14">
      <c r="A26" s="185" t="s">
        <v>290</v>
      </c>
      <c r="B26" s="99"/>
      <c r="C26" s="99"/>
      <c r="D26" s="99" t="s">
        <v>291</v>
      </c>
      <c r="E26" s="99"/>
      <c r="F26" s="193">
        <v>0</v>
      </c>
      <c r="G26" s="194"/>
      <c r="H26" s="193">
        <v>0</v>
      </c>
      <c r="K26" s="153"/>
    </row>
    <row r="27" spans="1:14">
      <c r="A27" s="185"/>
      <c r="B27" s="99"/>
      <c r="C27" s="99"/>
      <c r="D27" s="99"/>
      <c r="E27" s="99"/>
      <c r="F27" s="193"/>
      <c r="G27" s="194"/>
      <c r="H27" s="193"/>
      <c r="K27" s="153"/>
    </row>
    <row r="28" spans="1:14">
      <c r="A28" s="185" t="s">
        <v>292</v>
      </c>
      <c r="B28" s="99"/>
      <c r="C28" s="99"/>
      <c r="D28" s="99" t="s">
        <v>293</v>
      </c>
      <c r="E28" s="99"/>
      <c r="F28" s="193">
        <v>0</v>
      </c>
      <c r="G28" s="194"/>
      <c r="H28" s="193">
        <v>0</v>
      </c>
      <c r="K28" s="153"/>
    </row>
    <row r="29" spans="1:14">
      <c r="A29" s="185"/>
      <c r="B29" s="99"/>
      <c r="C29" s="99"/>
      <c r="D29" s="99"/>
      <c r="E29" s="99"/>
      <c r="F29" s="193"/>
      <c r="G29" s="194"/>
      <c r="H29" s="193"/>
    </row>
    <row r="30" spans="1:14">
      <c r="A30" s="185"/>
      <c r="B30" s="99"/>
      <c r="C30" s="189" t="s">
        <v>260</v>
      </c>
      <c r="D30" s="99"/>
      <c r="E30" s="99"/>
      <c r="F30" s="198">
        <f>+F14-F24+F26+F28</f>
        <v>-6703073.8300000001</v>
      </c>
      <c r="G30" s="194"/>
      <c r="H30" s="198" t="e">
        <f>+H14-H24+H26+H28</f>
        <v>#VALUE!</v>
      </c>
      <c r="K30" s="153"/>
    </row>
    <row r="31" spans="1:14">
      <c r="A31" s="185"/>
      <c r="B31" s="99"/>
      <c r="C31" s="189"/>
      <c r="D31" s="99"/>
      <c r="E31" s="99"/>
      <c r="F31" s="193"/>
      <c r="G31" s="193"/>
      <c r="H31" s="193"/>
    </row>
    <row r="32" spans="1:14">
      <c r="A32" s="185"/>
      <c r="B32" s="99"/>
      <c r="C32" s="197" t="s">
        <v>294</v>
      </c>
      <c r="D32" s="99"/>
      <c r="E32" s="99"/>
      <c r="F32" s="193"/>
      <c r="G32" s="193"/>
      <c r="H32" s="193"/>
      <c r="K32" s="153"/>
    </row>
    <row r="33" spans="1:11">
      <c r="A33" s="185" t="s">
        <v>295</v>
      </c>
      <c r="B33" s="99"/>
      <c r="C33" s="189"/>
      <c r="D33" s="99" t="s">
        <v>296</v>
      </c>
      <c r="E33" s="99"/>
      <c r="F33" s="193">
        <v>0</v>
      </c>
      <c r="G33" s="194"/>
      <c r="H33" s="193">
        <v>0</v>
      </c>
      <c r="K33" s="153"/>
    </row>
    <row r="34" spans="1:11">
      <c r="A34" s="185" t="s">
        <v>297</v>
      </c>
      <c r="B34" s="99"/>
      <c r="C34" s="99"/>
      <c r="D34" s="99" t="s">
        <v>298</v>
      </c>
      <c r="E34" s="99"/>
      <c r="F34" s="195">
        <v>0</v>
      </c>
      <c r="G34" s="194"/>
      <c r="H34" s="195">
        <v>0</v>
      </c>
      <c r="K34" s="153"/>
    </row>
    <row r="35" spans="1:11">
      <c r="A35" s="185"/>
      <c r="B35" s="99"/>
      <c r="C35" s="189"/>
      <c r="D35" s="99"/>
      <c r="E35" s="99"/>
      <c r="F35" s="198">
        <f>SUM(F33:F34)</f>
        <v>0</v>
      </c>
      <c r="G35" s="199"/>
      <c r="H35" s="198">
        <f>SUM(H33:H34)</f>
        <v>0</v>
      </c>
      <c r="K35" s="153"/>
    </row>
    <row r="36" spans="1:11">
      <c r="A36" s="185"/>
      <c r="B36" s="99"/>
      <c r="C36" s="189"/>
      <c r="D36" s="99"/>
      <c r="E36" s="99"/>
      <c r="F36" s="193"/>
      <c r="G36" s="193"/>
      <c r="H36" s="193"/>
    </row>
    <row r="37" spans="1:11">
      <c r="A37" s="185"/>
      <c r="B37" s="99"/>
      <c r="C37" s="99"/>
      <c r="D37" s="99"/>
      <c r="E37" s="99"/>
      <c r="F37" s="193"/>
      <c r="G37" s="193"/>
      <c r="H37" s="193"/>
    </row>
    <row r="38" spans="1:11">
      <c r="A38" s="185"/>
      <c r="B38" s="99"/>
      <c r="C38" s="261"/>
      <c r="D38" s="261"/>
      <c r="E38" s="261"/>
      <c r="F38" s="261"/>
      <c r="G38" s="261"/>
      <c r="H38" s="261"/>
    </row>
    <row r="39" spans="1:11">
      <c r="A39" s="185"/>
      <c r="B39" s="99"/>
      <c r="C39" s="99"/>
      <c r="D39" s="189"/>
      <c r="E39" s="189"/>
      <c r="F39" s="99"/>
      <c r="G39" s="99"/>
      <c r="H39" s="99"/>
    </row>
    <row r="40" spans="1:11">
      <c r="A40" s="185"/>
      <c r="B40" s="99"/>
      <c r="C40" s="99"/>
      <c r="D40" s="99"/>
      <c r="E40" s="99"/>
      <c r="F40" s="99"/>
      <c r="G40" s="99"/>
      <c r="H40" s="99"/>
    </row>
    <row r="41" spans="1:11">
      <c r="A41" s="185"/>
      <c r="B41" s="99"/>
      <c r="C41" s="99"/>
      <c r="D41" s="99"/>
      <c r="E41" s="99"/>
      <c r="F41" s="193"/>
      <c r="G41" s="193"/>
      <c r="H41" s="19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2" hidden="1" customWidth="1"/>
    <col min="6" max="6" width="1.7109375" style="62" hidden="1" customWidth="1"/>
    <col min="7" max="7" width="14.7109375" style="62" hidden="1" customWidth="1"/>
    <col min="8" max="8" width="1.7109375" style="62" hidden="1" customWidth="1"/>
    <col min="9" max="9" width="14.42578125" style="62" hidden="1" customWidth="1"/>
    <col min="10" max="10" width="1.7109375" style="62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1"/>
  </cols>
  <sheetData>
    <row r="2" spans="1:15" ht="15.75">
      <c r="B2" s="256" t="str">
        <f>+[2]ESF!C2</f>
        <v>Entidad Modelo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5" ht="15.75">
      <c r="B3" s="256" t="s">
        <v>299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5" ht="15.75">
      <c r="B4" s="256" t="s">
        <v>300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5" ht="15.75">
      <c r="B5" s="256" t="s">
        <v>4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</row>
    <row r="6" spans="1:15">
      <c r="C6" s="152"/>
      <c r="D6" s="152"/>
      <c r="H6" s="177"/>
      <c r="L6" s="152"/>
    </row>
    <row r="7" spans="1:15" ht="45">
      <c r="E7" s="178" t="s">
        <v>301</v>
      </c>
      <c r="F7" s="179"/>
      <c r="G7" s="178" t="s">
        <v>302</v>
      </c>
      <c r="H7" s="180"/>
      <c r="I7" s="178" t="s">
        <v>303</v>
      </c>
      <c r="J7" s="179"/>
      <c r="K7" s="178" t="s">
        <v>304</v>
      </c>
      <c r="L7" s="179"/>
      <c r="M7" s="178" t="s">
        <v>305</v>
      </c>
    </row>
    <row r="8" spans="1:15">
      <c r="C8" s="4" t="s">
        <v>306</v>
      </c>
      <c r="E8" s="161">
        <v>0</v>
      </c>
      <c r="F8" s="162"/>
      <c r="G8" s="161">
        <v>0</v>
      </c>
      <c r="H8" s="153"/>
      <c r="I8" s="161">
        <v>0</v>
      </c>
      <c r="J8" s="162"/>
      <c r="K8" s="153"/>
      <c r="L8" s="153"/>
      <c r="M8" s="153">
        <f>SUM(E8,G8,I8,K8)</f>
        <v>0</v>
      </c>
      <c r="N8" s="153"/>
    </row>
    <row r="9" spans="1:15" customFormat="1">
      <c r="A9" s="62"/>
      <c r="B9" s="62"/>
      <c r="C9" s="4" t="s">
        <v>307</v>
      </c>
      <c r="D9" s="4"/>
      <c r="E9" s="161"/>
      <c r="F9" s="162"/>
      <c r="G9" s="161">
        <v>0</v>
      </c>
      <c r="H9" s="153"/>
      <c r="I9" s="161"/>
      <c r="J9" s="162"/>
      <c r="K9" s="161"/>
      <c r="L9" s="153"/>
      <c r="M9" s="161">
        <f>SUM(E9,G9,I9,K9)</f>
        <v>0</v>
      </c>
      <c r="N9" s="62"/>
      <c r="O9" s="62"/>
    </row>
    <row r="10" spans="1:15" customFormat="1">
      <c r="A10" s="62"/>
      <c r="B10" s="62"/>
      <c r="C10" s="4" t="s">
        <v>308</v>
      </c>
      <c r="D10" s="4"/>
      <c r="E10" s="161"/>
      <c r="F10" s="162"/>
      <c r="G10" s="161"/>
      <c r="H10" s="153"/>
      <c r="I10" s="161">
        <v>0</v>
      </c>
      <c r="J10" s="162"/>
      <c r="K10" s="161"/>
      <c r="L10" s="153"/>
      <c r="M10" s="161">
        <f>SUM(E10,G10,I10,K10)</f>
        <v>0</v>
      </c>
      <c r="N10" s="62"/>
      <c r="O10" s="62"/>
    </row>
    <row r="11" spans="1:15">
      <c r="C11" s="4" t="s">
        <v>309</v>
      </c>
      <c r="E11" s="161"/>
      <c r="F11" s="162"/>
      <c r="G11" s="161"/>
      <c r="H11" s="153"/>
      <c r="I11" s="161"/>
      <c r="J11" s="162"/>
      <c r="K11" s="153"/>
      <c r="L11" s="153"/>
      <c r="M11" s="153">
        <f>SUM(E11,G11,I11,K11)</f>
        <v>0</v>
      </c>
      <c r="O11" s="153"/>
    </row>
    <row r="12" spans="1:15">
      <c r="C12" s="4" t="s">
        <v>33</v>
      </c>
      <c r="E12" s="168"/>
      <c r="F12" s="162"/>
      <c r="G12" s="168"/>
      <c r="H12" s="153"/>
      <c r="I12" s="168"/>
      <c r="J12" s="162"/>
      <c r="K12" s="166"/>
      <c r="L12" s="153"/>
      <c r="M12" s="166">
        <f>SUM(E12,G12,I12,K12)</f>
        <v>0</v>
      </c>
      <c r="O12" s="153"/>
    </row>
    <row r="13" spans="1:15">
      <c r="C13" s="4" t="s">
        <v>310</v>
      </c>
      <c r="E13" s="161">
        <f>SUM(E8:E12)</f>
        <v>0</v>
      </c>
      <c r="F13" s="162"/>
      <c r="G13" s="161">
        <f>SUM(G8:G12)</f>
        <v>0</v>
      </c>
      <c r="H13" s="153"/>
      <c r="I13" s="161">
        <f>SUM(I8:I12)</f>
        <v>0</v>
      </c>
      <c r="J13" s="162"/>
      <c r="K13" s="153">
        <f>SUM(K8:K12)</f>
        <v>0</v>
      </c>
      <c r="L13" s="153"/>
      <c r="M13" s="153">
        <f>SUM(M8:M12)</f>
        <v>0</v>
      </c>
    </row>
    <row r="14" spans="1:15">
      <c r="C14" s="4" t="s">
        <v>5</v>
      </c>
      <c r="E14" s="161"/>
      <c r="F14" s="161"/>
      <c r="G14" s="161"/>
      <c r="H14" s="153"/>
      <c r="I14" s="161"/>
      <c r="J14" s="161"/>
      <c r="K14" s="153"/>
      <c r="L14" s="153"/>
      <c r="M14" s="153"/>
    </row>
    <row r="15" spans="1:15" customFormat="1">
      <c r="A15" s="62"/>
      <c r="B15" s="62"/>
      <c r="C15" s="160" t="s">
        <v>307</v>
      </c>
      <c r="D15" s="4"/>
      <c r="E15" s="161"/>
      <c r="F15" s="162"/>
      <c r="G15" s="161">
        <v>0</v>
      </c>
      <c r="H15" s="153"/>
      <c r="I15" s="161"/>
      <c r="J15" s="162"/>
      <c r="K15" s="161"/>
      <c r="L15" s="153"/>
      <c r="M15" s="161">
        <f>SUM(E15,G15,I15,K15)</f>
        <v>0</v>
      </c>
      <c r="N15" s="62"/>
      <c r="O15" s="62"/>
    </row>
    <row r="16" spans="1:15" customFormat="1" ht="30">
      <c r="A16" s="62"/>
      <c r="B16" s="62"/>
      <c r="C16" s="160" t="s">
        <v>308</v>
      </c>
      <c r="D16" s="4"/>
      <c r="E16" s="161"/>
      <c r="F16" s="162"/>
      <c r="G16" s="161"/>
      <c r="H16" s="153"/>
      <c r="I16" s="161">
        <v>0</v>
      </c>
      <c r="J16" s="162"/>
      <c r="K16" s="161"/>
      <c r="L16" s="153"/>
      <c r="M16" s="161">
        <f>SUM(E16,G16,I16,K16)</f>
        <v>0</v>
      </c>
      <c r="N16" s="62"/>
      <c r="O16" s="62"/>
    </row>
    <row r="17" spans="1:15" customFormat="1" ht="30">
      <c r="A17" s="62"/>
      <c r="B17" s="62"/>
      <c r="C17" s="165" t="s">
        <v>311</v>
      </c>
      <c r="D17" s="4"/>
      <c r="E17" s="161"/>
      <c r="F17" s="162"/>
      <c r="G17" s="161"/>
      <c r="H17" s="153"/>
      <c r="I17" s="161">
        <v>0</v>
      </c>
      <c r="J17" s="162"/>
      <c r="K17" s="161">
        <v>0</v>
      </c>
      <c r="L17" s="153"/>
      <c r="M17" s="161">
        <f>SUM(E17,G17,I17,K17)</f>
        <v>0</v>
      </c>
      <c r="N17" s="62"/>
      <c r="O17" s="62"/>
    </row>
    <row r="18" spans="1:15">
      <c r="C18" s="160" t="s">
        <v>309</v>
      </c>
      <c r="E18" s="161"/>
      <c r="F18" s="162"/>
      <c r="G18" s="161"/>
      <c r="H18" s="153"/>
      <c r="I18" s="161"/>
      <c r="J18" s="162"/>
      <c r="K18" s="153"/>
      <c r="L18" s="153"/>
      <c r="M18" s="153">
        <f>SUM(E18,G18,I18,K18)</f>
        <v>0</v>
      </c>
    </row>
    <row r="19" spans="1:15">
      <c r="C19" s="160" t="s">
        <v>33</v>
      </c>
      <c r="E19" s="168"/>
      <c r="F19" s="162"/>
      <c r="G19" s="168"/>
      <c r="H19" s="153"/>
      <c r="I19" s="168"/>
      <c r="J19" s="162"/>
      <c r="K19" s="166"/>
      <c r="L19" s="153"/>
      <c r="M19" s="166">
        <f>SUM(E19,G19,I19,K19)</f>
        <v>0</v>
      </c>
    </row>
    <row r="20" spans="1:15">
      <c r="B20" s="156"/>
      <c r="C20" s="181" t="s">
        <v>312</v>
      </c>
      <c r="E20" s="171">
        <f>SUM(E19,E13)</f>
        <v>0</v>
      </c>
      <c r="F20" s="182"/>
      <c r="G20" s="171">
        <f>SUM(G19,G13)</f>
        <v>0</v>
      </c>
      <c r="H20" s="161"/>
      <c r="I20" s="171">
        <f>SUM(I19,I13)</f>
        <v>0</v>
      </c>
      <c r="J20" s="182"/>
      <c r="K20" s="171">
        <f>SUM(K13:K19)</f>
        <v>0</v>
      </c>
      <c r="L20" s="153"/>
      <c r="M20" s="171">
        <f>SUM(M13:M19)</f>
        <v>0</v>
      </c>
    </row>
    <row r="21" spans="1:15">
      <c r="B21" s="156"/>
      <c r="E21" s="161"/>
      <c r="F21" s="161"/>
      <c r="G21" s="161"/>
      <c r="H21" s="161"/>
      <c r="I21" s="161"/>
      <c r="J21" s="161"/>
      <c r="K21" s="153"/>
      <c r="L21" s="153"/>
      <c r="M21" s="153"/>
    </row>
    <row r="22" spans="1:15">
      <c r="K22" s="153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56"/>
      <c r="D24" s="156"/>
      <c r="H24" s="183"/>
      <c r="K24" s="153"/>
      <c r="L24" s="156"/>
    </row>
    <row r="25" spans="1:15">
      <c r="K25" s="153"/>
    </row>
    <row r="26" spans="1:15">
      <c r="K26" s="153"/>
    </row>
    <row r="27" spans="1:15">
      <c r="K27" s="15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1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1"/>
  </cols>
  <sheetData>
    <row r="2" spans="2:13" ht="15.75">
      <c r="C2" s="256" t="str">
        <f>+[2]ESF!C2</f>
        <v>Entidad Modelo</v>
      </c>
      <c r="D2" s="256"/>
      <c r="E2" s="256"/>
      <c r="F2" s="256"/>
      <c r="G2" s="256"/>
      <c r="H2" s="256"/>
    </row>
    <row r="3" spans="2:13" ht="15.75">
      <c r="C3" s="256" t="s">
        <v>313</v>
      </c>
      <c r="D3" s="256"/>
      <c r="E3" s="256"/>
      <c r="F3" s="256"/>
      <c r="G3" s="256"/>
      <c r="H3" s="256"/>
    </row>
    <row r="4" spans="2:13" ht="15.75">
      <c r="C4" s="256" t="str">
        <f>+[2]ERF!C4</f>
        <v>Del ejercicio terminado al 31 de diciembre del 2017 y 2016</v>
      </c>
      <c r="D4" s="256"/>
      <c r="E4" s="256"/>
      <c r="F4" s="256"/>
      <c r="G4" s="256"/>
      <c r="H4" s="256"/>
    </row>
    <row r="5" spans="2:13" ht="15.75">
      <c r="C5" s="256" t="s">
        <v>4</v>
      </c>
      <c r="D5" s="256"/>
      <c r="E5" s="256"/>
      <c r="F5" s="256"/>
      <c r="G5" s="256"/>
      <c r="H5" s="256"/>
    </row>
    <row r="6" spans="2:13">
      <c r="D6" s="152"/>
      <c r="E6" s="152"/>
      <c r="F6" s="153"/>
    </row>
    <row r="7" spans="2:13">
      <c r="F7" s="154">
        <f>+[2]BC!E11</f>
        <v>2017</v>
      </c>
      <c r="G7" s="155"/>
      <c r="H7" s="154">
        <f>+[2]BC!G11</f>
        <v>2016</v>
      </c>
    </row>
    <row r="8" spans="2:13">
      <c r="C8" s="156" t="s">
        <v>314</v>
      </c>
      <c r="D8" s="157"/>
      <c r="E8" s="157"/>
      <c r="F8" s="158"/>
      <c r="G8" s="159"/>
      <c r="H8" s="159"/>
      <c r="K8" s="153"/>
    </row>
    <row r="9" spans="2:13" customFormat="1">
      <c r="B9" s="62"/>
      <c r="C9" s="62"/>
      <c r="D9" s="160" t="s">
        <v>315</v>
      </c>
      <c r="E9" s="4"/>
      <c r="F9" s="161">
        <v>0</v>
      </c>
      <c r="G9" s="162"/>
      <c r="H9" s="161">
        <v>0</v>
      </c>
      <c r="I9" s="62"/>
      <c r="J9" s="62"/>
      <c r="K9" s="161"/>
      <c r="L9" s="62"/>
      <c r="M9" s="62"/>
    </row>
    <row r="10" spans="2:13" customFormat="1">
      <c r="B10" s="62"/>
      <c r="C10" s="62"/>
      <c r="D10" s="160" t="s">
        <v>316</v>
      </c>
      <c r="E10" s="4"/>
      <c r="F10" s="161">
        <v>0</v>
      </c>
      <c r="G10" s="162"/>
      <c r="H10" s="161">
        <v>0</v>
      </c>
      <c r="I10" s="62"/>
      <c r="J10" s="62"/>
      <c r="K10" s="161"/>
      <c r="L10" s="62"/>
      <c r="M10" s="62"/>
    </row>
    <row r="11" spans="2:13" customFormat="1">
      <c r="B11" s="62"/>
      <c r="C11" s="62"/>
      <c r="D11" s="160" t="s">
        <v>317</v>
      </c>
      <c r="E11" s="4"/>
      <c r="F11" s="161">
        <v>0</v>
      </c>
      <c r="G11" s="162"/>
      <c r="H11" s="161">
        <v>0</v>
      </c>
      <c r="I11" s="62"/>
      <c r="J11" s="62"/>
      <c r="K11" s="161"/>
      <c r="L11" s="62"/>
      <c r="M11" s="62"/>
    </row>
    <row r="12" spans="2:13">
      <c r="D12" s="160" t="s">
        <v>318</v>
      </c>
      <c r="F12" s="153"/>
      <c r="G12" s="163"/>
      <c r="H12" s="153"/>
      <c r="K12" s="153"/>
    </row>
    <row r="13" spans="2:13" customFormat="1">
      <c r="B13" s="62"/>
      <c r="C13" s="62"/>
      <c r="D13" s="160" t="s">
        <v>319</v>
      </c>
      <c r="E13" s="4"/>
      <c r="F13" s="161">
        <v>0</v>
      </c>
      <c r="G13" s="162"/>
      <c r="H13" s="161">
        <v>0</v>
      </c>
      <c r="I13" s="62"/>
      <c r="J13" s="62"/>
      <c r="K13" s="161"/>
      <c r="L13" s="62"/>
      <c r="M13" s="62"/>
    </row>
    <row r="14" spans="2:13" customFormat="1">
      <c r="B14" s="62"/>
      <c r="C14" s="62"/>
      <c r="D14" s="160" t="s">
        <v>320</v>
      </c>
      <c r="E14" s="4"/>
      <c r="F14" s="161">
        <v>0</v>
      </c>
      <c r="G14" s="162"/>
      <c r="H14" s="161">
        <v>0</v>
      </c>
      <c r="I14" s="62"/>
      <c r="J14" s="62"/>
      <c r="K14" s="161"/>
      <c r="L14" s="62"/>
      <c r="M14" s="62"/>
    </row>
    <row r="15" spans="2:13" customFormat="1">
      <c r="B15" s="62"/>
      <c r="C15" s="62"/>
      <c r="D15" s="160" t="s">
        <v>321</v>
      </c>
      <c r="E15" s="4"/>
      <c r="F15" s="161">
        <v>0</v>
      </c>
      <c r="G15" s="162"/>
      <c r="H15" s="161">
        <v>0</v>
      </c>
      <c r="I15" s="62"/>
      <c r="J15" s="62"/>
      <c r="K15" s="161"/>
      <c r="L15" s="62"/>
      <c r="M15" s="62"/>
    </row>
    <row r="16" spans="2:13" customFormat="1">
      <c r="B16" s="62"/>
      <c r="C16" s="62"/>
      <c r="D16" s="160" t="s">
        <v>322</v>
      </c>
      <c r="E16" s="4"/>
      <c r="F16" s="161">
        <v>0</v>
      </c>
      <c r="G16" s="162"/>
      <c r="H16" s="161">
        <v>0</v>
      </c>
      <c r="I16" s="62"/>
      <c r="J16" s="62"/>
      <c r="K16" s="161"/>
      <c r="L16" s="62"/>
      <c r="M16" s="62"/>
    </row>
    <row r="17" spans="2:13" customFormat="1">
      <c r="B17" s="62"/>
      <c r="C17" s="164"/>
      <c r="D17" s="165"/>
      <c r="E17" s="62"/>
      <c r="F17" s="161"/>
      <c r="G17" s="161"/>
      <c r="H17" s="161"/>
      <c r="I17" s="62"/>
      <c r="J17" s="62"/>
      <c r="K17" s="161"/>
      <c r="L17" s="62"/>
      <c r="M17" s="62"/>
    </row>
    <row r="18" spans="2:13" customFormat="1" ht="30">
      <c r="B18" s="62"/>
      <c r="C18" s="62"/>
      <c r="D18" s="160" t="s">
        <v>323</v>
      </c>
      <c r="E18" s="4"/>
      <c r="F18" s="161">
        <v>0</v>
      </c>
      <c r="G18" s="162"/>
      <c r="H18" s="161">
        <v>0</v>
      </c>
      <c r="I18" s="62"/>
      <c r="J18" s="62"/>
      <c r="K18" s="161"/>
      <c r="L18" s="62"/>
      <c r="M18" s="62"/>
    </row>
    <row r="19" spans="2:13">
      <c r="D19" s="160" t="s">
        <v>324</v>
      </c>
      <c r="F19" s="153"/>
      <c r="G19" s="163"/>
      <c r="H19" s="153"/>
      <c r="K19" s="153"/>
    </row>
    <row r="20" spans="2:13" customFormat="1">
      <c r="B20" s="62"/>
      <c r="C20" s="62"/>
      <c r="D20" s="160" t="s">
        <v>325</v>
      </c>
      <c r="E20" s="4"/>
      <c r="F20" s="161"/>
      <c r="G20" s="162"/>
      <c r="H20" s="161"/>
      <c r="I20" s="62"/>
      <c r="J20" s="62"/>
      <c r="K20" s="161"/>
      <c r="L20" s="62"/>
      <c r="M20" s="62"/>
    </row>
    <row r="21" spans="2:13" customFormat="1">
      <c r="B21" s="62"/>
      <c r="C21" s="62"/>
      <c r="D21" s="160" t="s">
        <v>326</v>
      </c>
      <c r="E21" s="4"/>
      <c r="F21" s="161">
        <v>0</v>
      </c>
      <c r="G21" s="162"/>
      <c r="H21" s="161">
        <v>0</v>
      </c>
      <c r="I21" s="62"/>
      <c r="J21" s="62"/>
      <c r="K21" s="161"/>
      <c r="L21" s="62"/>
      <c r="M21" s="62"/>
    </row>
    <row r="22" spans="2:13">
      <c r="D22" s="160" t="s">
        <v>327</v>
      </c>
      <c r="F22" s="153"/>
      <c r="G22" s="163"/>
      <c r="H22" s="153"/>
      <c r="K22" s="153"/>
    </row>
    <row r="23" spans="2:13" customFormat="1">
      <c r="B23" s="62"/>
      <c r="C23" s="62"/>
      <c r="D23" s="160" t="s">
        <v>328</v>
      </c>
      <c r="E23" s="4"/>
      <c r="F23" s="161">
        <v>0</v>
      </c>
      <c r="G23" s="162"/>
      <c r="H23" s="161"/>
      <c r="I23" s="62"/>
      <c r="J23" s="62"/>
      <c r="K23" s="161"/>
      <c r="L23" s="62"/>
      <c r="M23" s="62"/>
    </row>
    <row r="24" spans="2:13" customFormat="1">
      <c r="B24" s="62"/>
      <c r="C24" s="62"/>
      <c r="D24" s="160" t="s">
        <v>329</v>
      </c>
      <c r="E24" s="4"/>
      <c r="F24" s="161">
        <v>0</v>
      </c>
      <c r="G24" s="162"/>
      <c r="H24" s="161">
        <v>0</v>
      </c>
      <c r="I24" s="62"/>
      <c r="J24" s="62"/>
      <c r="K24" s="161"/>
      <c r="L24" s="62"/>
      <c r="M24" s="62"/>
    </row>
    <row r="25" spans="2:13">
      <c r="D25" s="160" t="s">
        <v>330</v>
      </c>
      <c r="F25" s="166"/>
      <c r="G25" s="163"/>
      <c r="H25" s="166">
        <v>0</v>
      </c>
      <c r="I25" s="173"/>
      <c r="J25" s="173"/>
      <c r="K25" s="153"/>
    </row>
    <row r="26" spans="2:13">
      <c r="C26" s="156" t="s">
        <v>331</v>
      </c>
      <c r="F26" s="167">
        <f>SUM(F9:F25)</f>
        <v>0</v>
      </c>
      <c r="G26" s="163"/>
      <c r="H26" s="167">
        <f>SUM(H9:H25)</f>
        <v>0</v>
      </c>
      <c r="K26" s="153"/>
      <c r="L26" s="153"/>
    </row>
    <row r="27" spans="2:13">
      <c r="D27" s="4" t="s">
        <v>5</v>
      </c>
      <c r="F27" s="153"/>
      <c r="G27" s="153"/>
      <c r="H27" s="153"/>
    </row>
    <row r="28" spans="2:13">
      <c r="C28" s="156" t="s">
        <v>332</v>
      </c>
      <c r="D28" s="157"/>
      <c r="E28" s="157"/>
      <c r="F28" s="167"/>
      <c r="G28" s="153"/>
      <c r="H28" s="153"/>
      <c r="K28" s="153"/>
    </row>
    <row r="29" spans="2:13" customFormat="1">
      <c r="B29" s="62"/>
      <c r="C29" s="62"/>
      <c r="D29" s="160" t="s">
        <v>333</v>
      </c>
      <c r="E29" s="4"/>
      <c r="F29" s="161">
        <v>0</v>
      </c>
      <c r="G29" s="162"/>
      <c r="H29" s="161">
        <v>0</v>
      </c>
      <c r="I29" s="62"/>
      <c r="J29" s="62"/>
      <c r="K29" s="161"/>
      <c r="L29" s="62"/>
      <c r="M29" s="62"/>
    </row>
    <row r="30" spans="2:13" customFormat="1">
      <c r="B30" s="62"/>
      <c r="C30" s="62"/>
      <c r="D30" s="160" t="s">
        <v>334</v>
      </c>
      <c r="E30" s="4"/>
      <c r="F30" s="161">
        <v>0</v>
      </c>
      <c r="G30" s="162"/>
      <c r="H30" s="161">
        <v>0</v>
      </c>
      <c r="I30" s="62"/>
      <c r="J30" s="62"/>
      <c r="K30" s="161"/>
      <c r="L30" s="62"/>
      <c r="M30" s="62"/>
    </row>
    <row r="31" spans="2:13" customFormat="1" ht="30">
      <c r="B31" s="62"/>
      <c r="C31" s="62"/>
      <c r="D31" s="160" t="s">
        <v>335</v>
      </c>
      <c r="E31" s="4"/>
      <c r="F31" s="161">
        <v>0</v>
      </c>
      <c r="G31" s="162"/>
      <c r="H31" s="161">
        <v>0</v>
      </c>
      <c r="I31" s="62"/>
      <c r="J31" s="62"/>
      <c r="K31" s="161"/>
      <c r="L31" s="62"/>
      <c r="M31" s="62"/>
    </row>
    <row r="32" spans="2:13" customFormat="1" ht="30">
      <c r="B32" s="62"/>
      <c r="C32" s="62"/>
      <c r="D32" s="160" t="s">
        <v>336</v>
      </c>
      <c r="E32" s="4"/>
      <c r="F32" s="161">
        <v>0</v>
      </c>
      <c r="G32" s="162"/>
      <c r="H32" s="161">
        <v>0</v>
      </c>
      <c r="I32" s="62"/>
      <c r="J32" s="62"/>
      <c r="K32" s="161"/>
      <c r="L32" s="62"/>
      <c r="M32" s="62"/>
    </row>
    <row r="33" spans="2:13" customFormat="1" ht="30">
      <c r="B33" s="62"/>
      <c r="C33" s="62"/>
      <c r="D33" s="160" t="s">
        <v>337</v>
      </c>
      <c r="E33" s="4"/>
      <c r="F33" s="161">
        <v>0</v>
      </c>
      <c r="G33" s="162"/>
      <c r="H33" s="161">
        <v>0</v>
      </c>
      <c r="I33" s="62"/>
      <c r="J33" s="62"/>
      <c r="K33" s="161"/>
      <c r="L33" s="62"/>
      <c r="M33" s="62"/>
    </row>
    <row r="34" spans="2:13" customFormat="1">
      <c r="B34" s="62"/>
      <c r="C34" s="62"/>
      <c r="D34" s="160" t="s">
        <v>322</v>
      </c>
      <c r="E34" s="4"/>
      <c r="F34" s="161">
        <v>0</v>
      </c>
      <c r="G34" s="162"/>
      <c r="H34" s="161">
        <v>0</v>
      </c>
      <c r="I34" s="62"/>
      <c r="J34" s="62"/>
      <c r="K34" s="161"/>
      <c r="L34" s="62"/>
      <c r="M34" s="62"/>
    </row>
    <row r="35" spans="2:13" customFormat="1">
      <c r="B35" s="62"/>
      <c r="C35" s="164"/>
      <c r="D35" s="165"/>
      <c r="E35" s="62"/>
      <c r="F35" s="161"/>
      <c r="G35" s="161"/>
      <c r="H35" s="161"/>
      <c r="I35" s="62"/>
      <c r="J35" s="62"/>
      <c r="K35" s="161"/>
      <c r="L35" s="62"/>
      <c r="M35" s="62"/>
    </row>
    <row r="36" spans="2:13">
      <c r="D36" s="160" t="s">
        <v>338</v>
      </c>
      <c r="F36" s="153"/>
      <c r="G36" s="163"/>
      <c r="H36" s="153"/>
      <c r="K36" s="153"/>
    </row>
    <row r="37" spans="2:13" ht="30">
      <c r="D37" s="160" t="s">
        <v>339</v>
      </c>
      <c r="F37" s="166"/>
      <c r="G37" s="163"/>
      <c r="H37" s="166"/>
      <c r="K37" s="153"/>
    </row>
    <row r="38" spans="2:13" customFormat="1" ht="30">
      <c r="B38" s="62"/>
      <c r="C38" s="62"/>
      <c r="D38" s="160" t="s">
        <v>340</v>
      </c>
      <c r="E38" s="4"/>
      <c r="F38" s="161">
        <v>0</v>
      </c>
      <c r="G38" s="162"/>
      <c r="H38" s="161">
        <v>0</v>
      </c>
      <c r="I38" s="62"/>
      <c r="J38" s="62"/>
      <c r="K38" s="161"/>
      <c r="L38" s="62"/>
      <c r="M38" s="62"/>
    </row>
    <row r="39" spans="2:13" customFormat="1" ht="30">
      <c r="B39" s="62"/>
      <c r="C39" s="62"/>
      <c r="D39" s="160" t="s">
        <v>341</v>
      </c>
      <c r="E39" s="4"/>
      <c r="F39" s="161">
        <v>0</v>
      </c>
      <c r="G39" s="162"/>
      <c r="H39" s="161">
        <v>0</v>
      </c>
      <c r="I39" s="62"/>
      <c r="J39" s="62"/>
      <c r="K39" s="161"/>
      <c r="L39" s="62"/>
      <c r="M39" s="62"/>
    </row>
    <row r="40" spans="2:13" customFormat="1" ht="30">
      <c r="B40" s="62"/>
      <c r="C40" s="62"/>
      <c r="D40" s="160" t="s">
        <v>342</v>
      </c>
      <c r="E40" s="4"/>
      <c r="F40" s="161">
        <v>0</v>
      </c>
      <c r="G40" s="162"/>
      <c r="H40" s="161">
        <v>0</v>
      </c>
      <c r="I40" s="62"/>
      <c r="J40" s="62"/>
      <c r="K40" s="161"/>
      <c r="L40" s="62"/>
      <c r="M40" s="62"/>
    </row>
    <row r="41" spans="2:13" customFormat="1">
      <c r="B41" s="62"/>
      <c r="C41" s="62"/>
      <c r="D41" s="160" t="s">
        <v>343</v>
      </c>
      <c r="E41" s="4"/>
      <c r="F41" s="161">
        <v>0</v>
      </c>
      <c r="G41" s="162"/>
      <c r="H41" s="161">
        <v>0</v>
      </c>
      <c r="I41" s="62"/>
      <c r="J41" s="62"/>
      <c r="K41" s="161"/>
      <c r="L41" s="62"/>
      <c r="M41" s="62"/>
    </row>
    <row r="42" spans="2:13" customFormat="1">
      <c r="B42" s="62"/>
      <c r="C42" s="62"/>
      <c r="D42" s="160" t="s">
        <v>330</v>
      </c>
      <c r="E42" s="4"/>
      <c r="F42" s="168">
        <v>0</v>
      </c>
      <c r="G42" s="162"/>
      <c r="H42" s="168">
        <v>0</v>
      </c>
      <c r="I42" s="174"/>
      <c r="J42" s="174"/>
      <c r="K42" s="161"/>
      <c r="L42" s="62"/>
      <c r="M42" s="62"/>
    </row>
    <row r="43" spans="2:13">
      <c r="C43" s="156" t="s">
        <v>344</v>
      </c>
      <c r="F43" s="167">
        <f>SUM(F29:F42)</f>
        <v>0</v>
      </c>
      <c r="G43" s="163"/>
      <c r="H43" s="167">
        <f>SUM(H29:H42)</f>
        <v>0</v>
      </c>
      <c r="K43" s="153"/>
      <c r="L43" s="153"/>
    </row>
    <row r="44" spans="2:13">
      <c r="C44" s="156"/>
      <c r="F44" s="153"/>
      <c r="G44" s="153"/>
      <c r="H44" s="153"/>
    </row>
    <row r="45" spans="2:13" customFormat="1">
      <c r="B45" s="62"/>
      <c r="C45" s="164" t="s">
        <v>345</v>
      </c>
      <c r="D45" s="169"/>
      <c r="E45" s="169"/>
      <c r="F45" s="167"/>
      <c r="G45" s="153"/>
      <c r="H45" s="153"/>
      <c r="I45" s="4"/>
      <c r="J45" s="4"/>
      <c r="K45" s="153"/>
      <c r="L45" s="62"/>
      <c r="M45" s="62"/>
    </row>
    <row r="46" spans="2:13" customFormat="1">
      <c r="B46" s="62"/>
      <c r="C46" s="62"/>
      <c r="D46" s="160" t="s">
        <v>346</v>
      </c>
      <c r="E46" s="4"/>
      <c r="F46" s="161">
        <v>0</v>
      </c>
      <c r="G46" s="162"/>
      <c r="H46" s="161">
        <v>0</v>
      </c>
      <c r="I46" s="62"/>
      <c r="J46" s="62"/>
      <c r="K46" s="161"/>
      <c r="L46" s="62"/>
      <c r="M46" s="62"/>
    </row>
    <row r="47" spans="2:13" customFormat="1">
      <c r="B47" s="62"/>
      <c r="C47" s="62"/>
      <c r="D47" s="160" t="s">
        <v>347</v>
      </c>
      <c r="E47" s="4"/>
      <c r="F47" s="161">
        <v>0</v>
      </c>
      <c r="G47" s="162"/>
      <c r="H47" s="161">
        <v>0</v>
      </c>
      <c r="I47" s="62"/>
      <c r="J47" s="62"/>
      <c r="K47" s="161"/>
      <c r="L47" s="62"/>
      <c r="M47" s="62"/>
    </row>
    <row r="48" spans="2:13" customFormat="1">
      <c r="B48" s="62"/>
      <c r="C48" s="62"/>
      <c r="D48" s="160" t="s">
        <v>348</v>
      </c>
      <c r="E48" s="4"/>
      <c r="F48" s="161">
        <v>0</v>
      </c>
      <c r="G48" s="162"/>
      <c r="H48" s="161">
        <v>0</v>
      </c>
      <c r="I48" s="62"/>
      <c r="J48" s="62"/>
      <c r="K48" s="161"/>
      <c r="L48" s="62"/>
      <c r="M48" s="62"/>
    </row>
    <row r="49" spans="2:13" customFormat="1" ht="30">
      <c r="B49" s="62"/>
      <c r="C49" s="62"/>
      <c r="D49" s="160" t="s">
        <v>349</v>
      </c>
      <c r="E49" s="4"/>
      <c r="F49" s="161">
        <v>0</v>
      </c>
      <c r="G49" s="162"/>
      <c r="H49" s="161">
        <v>0</v>
      </c>
      <c r="I49" s="62"/>
      <c r="J49" s="62"/>
      <c r="K49" s="161"/>
      <c r="L49" s="62"/>
      <c r="M49" s="62"/>
    </row>
    <row r="50" spans="2:13" customFormat="1">
      <c r="B50" s="62"/>
      <c r="C50" s="62"/>
      <c r="D50" s="160" t="s">
        <v>322</v>
      </c>
      <c r="E50" s="4"/>
      <c r="F50" s="161">
        <v>0</v>
      </c>
      <c r="G50" s="162"/>
      <c r="H50" s="161">
        <v>0</v>
      </c>
      <c r="I50" s="62"/>
      <c r="J50" s="62"/>
      <c r="K50" s="161"/>
      <c r="L50" s="62"/>
      <c r="M50" s="62"/>
    </row>
    <row r="51" spans="2:13" customFormat="1">
      <c r="B51" s="62"/>
      <c r="C51" s="164"/>
      <c r="D51" s="165"/>
      <c r="E51" s="62"/>
      <c r="F51" s="161"/>
      <c r="G51" s="161"/>
      <c r="H51" s="161"/>
      <c r="I51" s="62"/>
      <c r="J51" s="62"/>
      <c r="K51" s="161"/>
      <c r="L51" s="62"/>
      <c r="M51" s="62"/>
    </row>
    <row r="52" spans="2:13" customFormat="1" ht="30">
      <c r="B52" s="62"/>
      <c r="C52" s="62"/>
      <c r="D52" s="160" t="s">
        <v>350</v>
      </c>
      <c r="E52" s="4"/>
      <c r="F52" s="161">
        <v>0</v>
      </c>
      <c r="G52" s="162"/>
      <c r="H52" s="161">
        <v>0</v>
      </c>
      <c r="I52" s="62"/>
      <c r="J52" s="62"/>
      <c r="K52" s="161"/>
      <c r="L52" s="62"/>
      <c r="M52" s="62"/>
    </row>
    <row r="53" spans="2:13" customFormat="1" ht="30">
      <c r="B53" s="62"/>
      <c r="C53" s="62"/>
      <c r="D53" s="160" t="s">
        <v>351</v>
      </c>
      <c r="E53" s="4"/>
      <c r="F53" s="161">
        <v>0</v>
      </c>
      <c r="G53" s="162"/>
      <c r="H53" s="161">
        <v>0</v>
      </c>
      <c r="I53" s="62"/>
      <c r="J53" s="62"/>
      <c r="K53" s="161"/>
      <c r="L53" s="62"/>
      <c r="M53" s="62"/>
    </row>
    <row r="54" spans="2:13" customFormat="1">
      <c r="B54" s="62"/>
      <c r="C54" s="62"/>
      <c r="D54" s="160" t="s">
        <v>352</v>
      </c>
      <c r="E54" s="4"/>
      <c r="F54" s="161">
        <v>0</v>
      </c>
      <c r="G54" s="162"/>
      <c r="H54" s="161">
        <v>0</v>
      </c>
      <c r="I54" s="62"/>
      <c r="J54" s="62"/>
      <c r="K54" s="161"/>
      <c r="L54" s="62"/>
      <c r="M54" s="62"/>
    </row>
    <row r="55" spans="2:13" customFormat="1">
      <c r="B55" s="62"/>
      <c r="C55" s="62"/>
      <c r="D55" s="160" t="s">
        <v>353</v>
      </c>
      <c r="E55" s="4"/>
      <c r="F55" s="161">
        <v>0</v>
      </c>
      <c r="G55" s="162"/>
      <c r="H55" s="161">
        <v>0</v>
      </c>
      <c r="I55" s="62"/>
      <c r="J55" s="62"/>
      <c r="K55" s="161"/>
      <c r="L55" s="62"/>
      <c r="M55" s="62"/>
    </row>
    <row r="56" spans="2:13" customFormat="1" ht="30">
      <c r="B56" s="62"/>
      <c r="C56" s="62"/>
      <c r="D56" s="160" t="s">
        <v>354</v>
      </c>
      <c r="E56" s="4"/>
      <c r="F56" s="161">
        <v>0</v>
      </c>
      <c r="G56" s="162"/>
      <c r="H56" s="161">
        <v>0</v>
      </c>
      <c r="I56" s="62"/>
      <c r="J56" s="62"/>
      <c r="K56" s="161"/>
      <c r="L56" s="62"/>
      <c r="M56" s="62"/>
    </row>
    <row r="57" spans="2:13" customFormat="1">
      <c r="B57" s="62"/>
      <c r="C57" s="62"/>
      <c r="D57" s="160" t="s">
        <v>330</v>
      </c>
      <c r="E57" s="4"/>
      <c r="F57" s="168">
        <v>0</v>
      </c>
      <c r="G57" s="162"/>
      <c r="H57" s="168">
        <v>0</v>
      </c>
      <c r="I57" s="174"/>
      <c r="J57" s="174"/>
      <c r="K57" s="161"/>
      <c r="L57" s="62"/>
      <c r="M57" s="62"/>
    </row>
    <row r="58" spans="2:13" customFormat="1">
      <c r="B58" s="62"/>
      <c r="C58" s="164" t="s">
        <v>355</v>
      </c>
      <c r="D58" s="62"/>
      <c r="E58" s="62"/>
      <c r="F58" s="167">
        <f>SUM(F46:F57)</f>
        <v>0</v>
      </c>
      <c r="G58" s="162"/>
      <c r="H58" s="167">
        <f>SUM(H46:H57)</f>
        <v>0</v>
      </c>
      <c r="I58" s="62"/>
      <c r="J58" s="62"/>
      <c r="K58" s="161"/>
      <c r="L58" s="161"/>
      <c r="M58" s="62"/>
    </row>
    <row r="59" spans="2:13" customFormat="1">
      <c r="B59" s="62"/>
      <c r="C59" s="164"/>
      <c r="D59" s="62"/>
      <c r="E59" s="62"/>
      <c r="F59" s="161"/>
      <c r="G59" s="161"/>
      <c r="H59" s="161"/>
      <c r="I59" s="62"/>
      <c r="J59" s="62"/>
      <c r="K59" s="161"/>
      <c r="L59" s="62"/>
      <c r="M59" s="62"/>
    </row>
    <row r="60" spans="2:13">
      <c r="C60" s="170" t="s">
        <v>356</v>
      </c>
      <c r="F60" s="153">
        <f>+F26+F43</f>
        <v>0</v>
      </c>
      <c r="G60" s="163"/>
      <c r="H60" s="153">
        <f>SUM(H26,H43,H58)</f>
        <v>0</v>
      </c>
      <c r="K60" s="153"/>
      <c r="L60" s="153"/>
    </row>
    <row r="61" spans="2:13">
      <c r="C61" s="4" t="s">
        <v>357</v>
      </c>
      <c r="F61" s="166"/>
      <c r="G61" s="163"/>
      <c r="H61" s="166"/>
      <c r="K61" s="153"/>
    </row>
    <row r="62" spans="2:13">
      <c r="C62" s="156" t="s">
        <v>358</v>
      </c>
      <c r="F62" s="171">
        <f>SUM(F60:F61)</f>
        <v>0</v>
      </c>
      <c r="G62" s="172"/>
      <c r="H62" s="171">
        <f>SUM(H60:H61)</f>
        <v>0</v>
      </c>
      <c r="K62" s="153"/>
    </row>
    <row r="63" spans="2:13">
      <c r="C63" s="156"/>
      <c r="F63" s="159"/>
      <c r="G63" s="159"/>
      <c r="H63" s="159"/>
    </row>
    <row r="65" spans="3:15">
      <c r="C65" s="4" t="str">
        <f>+[2]ESF!C65</f>
        <v>Las notas en las páginas 7 a 20 son parte integral de estos Estados Financieros.</v>
      </c>
      <c r="H65" s="153"/>
      <c r="N65" s="4"/>
      <c r="O65" s="4"/>
    </row>
    <row r="66" spans="3:15">
      <c r="D66" s="156"/>
      <c r="E66" s="156"/>
      <c r="H66" s="153"/>
    </row>
    <row r="67" spans="3:15">
      <c r="H67" s="153"/>
    </row>
    <row r="68" spans="3:15">
      <c r="D68" s="4" t="s">
        <v>359</v>
      </c>
      <c r="F68" s="153">
        <f>+F62-[2]BC!J14</f>
        <v>-23074685.759999998</v>
      </c>
      <c r="H68" s="153">
        <f>+H62-[2]BC!M14</f>
        <v>-192226</v>
      </c>
    </row>
    <row r="69" spans="3:15">
      <c r="F69" s="153"/>
      <c r="H69" s="175"/>
    </row>
    <row r="70" spans="3:15">
      <c r="F70" s="153"/>
    </row>
    <row r="71" spans="3:15">
      <c r="F71" s="153"/>
    </row>
    <row r="85" spans="6:8">
      <c r="F85" s="176"/>
      <c r="G85" s="176"/>
      <c r="H85" s="176"/>
    </row>
    <row r="86" spans="6:8">
      <c r="F86" s="176"/>
      <c r="G86" s="176"/>
      <c r="H86" s="176"/>
    </row>
    <row r="87" spans="6:8">
      <c r="F87" s="176"/>
      <c r="G87" s="176"/>
      <c r="H87" s="176"/>
    </row>
    <row r="88" spans="6:8">
      <c r="F88" s="176"/>
      <c r="G88" s="176"/>
      <c r="H88" s="176"/>
    </row>
    <row r="89" spans="6:8">
      <c r="F89" s="176"/>
      <c r="G89" s="176"/>
      <c r="H89" s="176"/>
    </row>
    <row r="90" spans="6:8">
      <c r="F90" s="176"/>
      <c r="G90" s="176"/>
      <c r="H90" s="176"/>
    </row>
    <row r="91" spans="6:8">
      <c r="F91" s="176"/>
      <c r="G91" s="176"/>
      <c r="H91" s="176"/>
    </row>
    <row r="92" spans="6:8">
      <c r="F92" s="176"/>
      <c r="G92" s="176"/>
      <c r="H92" s="176"/>
    </row>
    <row r="93" spans="6:8">
      <c r="F93" s="176"/>
      <c r="G93" s="176"/>
      <c r="H93" s="176"/>
    </row>
    <row r="94" spans="6:8">
      <c r="F94" s="176"/>
      <c r="G94" s="176"/>
      <c r="H94" s="176"/>
    </row>
    <row r="95" spans="6:8">
      <c r="F95" s="176"/>
      <c r="G95" s="176"/>
      <c r="H95" s="17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22"/>
      <c r="B1" s="123"/>
      <c r="C1" s="123"/>
      <c r="D1" s="123"/>
      <c r="E1" s="123"/>
      <c r="F1" s="123"/>
    </row>
    <row r="2" spans="1:8" ht="25.5" customHeight="1">
      <c r="A2" s="122"/>
      <c r="B2" s="265"/>
      <c r="C2" s="123"/>
      <c r="D2" s="263" t="s">
        <v>360</v>
      </c>
      <c r="E2" s="263"/>
      <c r="F2" s="263"/>
    </row>
    <row r="3" spans="1:8" ht="17.25" customHeight="1">
      <c r="A3" s="122"/>
      <c r="B3" s="265"/>
      <c r="C3" s="123"/>
      <c r="D3" s="264" t="s">
        <v>361</v>
      </c>
      <c r="E3" s="264"/>
      <c r="F3" s="264"/>
    </row>
    <row r="4" spans="1:8">
      <c r="A4" s="122"/>
      <c r="B4" s="265"/>
      <c r="C4" s="123"/>
      <c r="D4" s="123"/>
      <c r="E4" s="123"/>
      <c r="F4" s="123"/>
    </row>
    <row r="5" spans="1:8">
      <c r="A5" s="266" t="s">
        <v>1</v>
      </c>
      <c r="B5" s="266"/>
      <c r="C5" s="124"/>
      <c r="D5" s="123"/>
      <c r="E5" s="123"/>
      <c r="F5" s="123"/>
    </row>
    <row r="6" spans="1:8">
      <c r="A6" s="266"/>
      <c r="B6" s="266"/>
      <c r="C6" s="124"/>
      <c r="D6" s="123"/>
      <c r="E6" s="125" t="s">
        <v>362</v>
      </c>
      <c r="F6" s="123"/>
    </row>
    <row r="7" spans="1:8">
      <c r="A7" s="122"/>
      <c r="B7" s="123"/>
      <c r="C7" s="123"/>
      <c r="D7" s="123"/>
      <c r="E7" s="125" t="s">
        <v>363</v>
      </c>
      <c r="F7" s="123"/>
    </row>
    <row r="8" spans="1:8">
      <c r="A8" s="122"/>
      <c r="B8" s="123"/>
      <c r="C8" s="123"/>
      <c r="D8" s="123"/>
      <c r="E8" s="123"/>
      <c r="F8" s="123"/>
    </row>
    <row r="9" spans="1:8">
      <c r="A9" s="122"/>
      <c r="B9" s="123"/>
      <c r="C9" s="123"/>
      <c r="D9" s="123"/>
      <c r="E9" s="125" t="s">
        <v>364</v>
      </c>
      <c r="F9" s="123"/>
    </row>
    <row r="10" spans="1:8">
      <c r="A10" s="122"/>
      <c r="B10" s="123"/>
      <c r="C10" s="123"/>
      <c r="D10" s="123"/>
      <c r="E10" s="123"/>
      <c r="F10" s="123"/>
    </row>
    <row r="11" spans="1:8">
      <c r="A11" s="122"/>
      <c r="B11" s="123"/>
      <c r="C11" s="123"/>
      <c r="D11" s="123"/>
      <c r="E11" s="123"/>
      <c r="F11" s="123"/>
    </row>
    <row r="12" spans="1:8">
      <c r="A12" s="122"/>
      <c r="B12" s="123"/>
      <c r="C12" s="123"/>
      <c r="D12" s="123" t="s">
        <v>365</v>
      </c>
      <c r="E12" s="123"/>
      <c r="F12" s="123"/>
    </row>
    <row r="13" spans="1:8">
      <c r="A13" s="126" t="s">
        <v>366</v>
      </c>
      <c r="B13" s="127" t="s">
        <v>367</v>
      </c>
      <c r="C13" s="127" t="s">
        <v>368</v>
      </c>
      <c r="D13" s="127" t="s">
        <v>369</v>
      </c>
      <c r="E13" s="127" t="s">
        <v>370</v>
      </c>
      <c r="F13" s="128" t="s">
        <v>371</v>
      </c>
    </row>
    <row r="14" spans="1:8">
      <c r="A14" s="129" t="s">
        <v>372</v>
      </c>
      <c r="B14" s="130" t="s">
        <v>373</v>
      </c>
      <c r="C14" s="131">
        <v>0</v>
      </c>
      <c r="D14" s="131">
        <v>0</v>
      </c>
      <c r="E14" s="132">
        <v>0</v>
      </c>
      <c r="F14" s="133">
        <f t="shared" ref="F14:F38" si="0">C14+D14-E14</f>
        <v>0</v>
      </c>
      <c r="H14" s="133" t="s">
        <v>5</v>
      </c>
    </row>
    <row r="15" spans="1:8">
      <c r="A15" s="129" t="s">
        <v>374</v>
      </c>
      <c r="B15" s="130" t="s">
        <v>375</v>
      </c>
      <c r="C15" s="131">
        <v>0</v>
      </c>
      <c r="D15" s="131">
        <v>0</v>
      </c>
      <c r="E15" s="132">
        <v>0</v>
      </c>
      <c r="F15" s="133">
        <f t="shared" si="0"/>
        <v>0</v>
      </c>
      <c r="G15" s="134" t="s">
        <v>5</v>
      </c>
      <c r="H15" s="32" t="s">
        <v>5</v>
      </c>
    </row>
    <row r="16" spans="1:8">
      <c r="A16" s="135" t="s">
        <v>376</v>
      </c>
      <c r="B16" s="130" t="s">
        <v>377</v>
      </c>
      <c r="C16" s="131">
        <v>0</v>
      </c>
      <c r="D16" s="131">
        <v>0</v>
      </c>
      <c r="E16" s="132">
        <v>0</v>
      </c>
      <c r="F16" s="133">
        <f t="shared" si="0"/>
        <v>0</v>
      </c>
      <c r="G16" s="134" t="s">
        <v>5</v>
      </c>
      <c r="H16" s="32" t="s">
        <v>5</v>
      </c>
    </row>
    <row r="17" spans="1:11" ht="24">
      <c r="A17" s="129" t="s">
        <v>378</v>
      </c>
      <c r="B17" s="130" t="s">
        <v>379</v>
      </c>
      <c r="C17" s="131">
        <v>0</v>
      </c>
      <c r="D17" s="131">
        <v>0</v>
      </c>
      <c r="E17" s="132">
        <v>0</v>
      </c>
      <c r="F17" s="133">
        <f t="shared" si="0"/>
        <v>0</v>
      </c>
      <c r="G17" s="134"/>
    </row>
    <row r="18" spans="1:11">
      <c r="A18" s="129" t="s">
        <v>380</v>
      </c>
      <c r="B18" s="130" t="s">
        <v>381</v>
      </c>
      <c r="C18" s="131">
        <v>0</v>
      </c>
      <c r="D18" s="131">
        <v>0</v>
      </c>
      <c r="E18" s="132">
        <v>0</v>
      </c>
      <c r="F18" s="133">
        <f t="shared" si="0"/>
        <v>0</v>
      </c>
      <c r="G18" s="134" t="s">
        <v>5</v>
      </c>
      <c r="H18" s="32" t="s">
        <v>5</v>
      </c>
    </row>
    <row r="19" spans="1:11">
      <c r="A19" s="129" t="s">
        <v>382</v>
      </c>
      <c r="B19" s="130" t="s">
        <v>383</v>
      </c>
      <c r="C19" s="131">
        <v>0</v>
      </c>
      <c r="D19" s="131">
        <v>0</v>
      </c>
      <c r="E19" s="132">
        <v>0</v>
      </c>
      <c r="F19" s="133">
        <f t="shared" si="0"/>
        <v>0</v>
      </c>
      <c r="G19" s="134" t="s">
        <v>5</v>
      </c>
      <c r="H19" s="32" t="s">
        <v>5</v>
      </c>
    </row>
    <row r="20" spans="1:11">
      <c r="A20" s="129" t="s">
        <v>384</v>
      </c>
      <c r="B20" s="130" t="s">
        <v>385</v>
      </c>
      <c r="C20" s="131">
        <v>19079790.960000001</v>
      </c>
      <c r="D20" s="131">
        <v>39832196.880000003</v>
      </c>
      <c r="E20" s="132">
        <v>0</v>
      </c>
      <c r="F20" s="133">
        <f t="shared" si="0"/>
        <v>58911987.840000004</v>
      </c>
      <c r="G20" s="134"/>
      <c r="H20" s="32" t="s">
        <v>5</v>
      </c>
      <c r="I20" s="134" t="s">
        <v>5</v>
      </c>
    </row>
    <row r="21" spans="1:11">
      <c r="A21" s="129" t="s">
        <v>386</v>
      </c>
      <c r="B21" s="130" t="s">
        <v>387</v>
      </c>
      <c r="C21" s="131">
        <v>0</v>
      </c>
      <c r="D21" s="131">
        <v>0</v>
      </c>
      <c r="E21" s="136">
        <v>0</v>
      </c>
      <c r="F21" s="133">
        <f t="shared" si="0"/>
        <v>0</v>
      </c>
      <c r="G21" s="32" t="s">
        <v>5</v>
      </c>
      <c r="H21" s="32" t="s">
        <v>5</v>
      </c>
      <c r="I21" s="134" t="s">
        <v>5</v>
      </c>
    </row>
    <row r="22" spans="1:11" ht="24">
      <c r="A22" s="129" t="s">
        <v>388</v>
      </c>
      <c r="B22" s="130" t="s">
        <v>389</v>
      </c>
      <c r="C22" s="131">
        <v>0</v>
      </c>
      <c r="D22" s="131">
        <v>0</v>
      </c>
      <c r="E22" s="132">
        <v>0</v>
      </c>
      <c r="F22" s="133">
        <f t="shared" si="0"/>
        <v>0</v>
      </c>
      <c r="G22" s="134"/>
      <c r="H22" s="134" t="s">
        <v>5</v>
      </c>
      <c r="I22" s="134" t="s">
        <v>5</v>
      </c>
      <c r="J22" s="134"/>
    </row>
    <row r="23" spans="1:11">
      <c r="A23" s="129" t="s">
        <v>390</v>
      </c>
      <c r="B23" s="130" t="s">
        <v>391</v>
      </c>
      <c r="C23" s="131">
        <v>0</v>
      </c>
      <c r="D23" s="137">
        <v>0</v>
      </c>
      <c r="E23" s="132">
        <v>0</v>
      </c>
      <c r="F23" s="133">
        <f t="shared" si="0"/>
        <v>0</v>
      </c>
      <c r="G23" s="134"/>
      <c r="H23" s="134"/>
      <c r="I23" s="134"/>
      <c r="J23" s="134"/>
    </row>
    <row r="24" spans="1:11">
      <c r="A24" s="129" t="s">
        <v>392</v>
      </c>
      <c r="B24" s="130" t="s">
        <v>393</v>
      </c>
      <c r="C24" s="131">
        <v>0</v>
      </c>
      <c r="D24" s="131">
        <v>0</v>
      </c>
      <c r="E24" s="132">
        <v>0</v>
      </c>
      <c r="F24" s="133">
        <f t="shared" si="0"/>
        <v>0</v>
      </c>
      <c r="G24" s="32"/>
      <c r="H24" s="32"/>
      <c r="I24" s="32"/>
      <c r="J24" s="32"/>
    </row>
    <row r="25" spans="1:11">
      <c r="A25" s="129" t="s">
        <v>394</v>
      </c>
      <c r="B25" s="130" t="s">
        <v>395</v>
      </c>
      <c r="C25" s="131">
        <v>0</v>
      </c>
      <c r="D25" s="131">
        <v>0</v>
      </c>
      <c r="E25" s="132">
        <v>0</v>
      </c>
      <c r="F25" s="133">
        <f t="shared" si="0"/>
        <v>0</v>
      </c>
      <c r="G25" s="134"/>
      <c r="H25" s="32"/>
    </row>
    <row r="26" spans="1:11">
      <c r="A26" s="129" t="s">
        <v>396</v>
      </c>
      <c r="B26" s="130" t="s">
        <v>397</v>
      </c>
      <c r="C26" s="131">
        <v>0</v>
      </c>
      <c r="D26" s="131">
        <v>0</v>
      </c>
      <c r="E26" s="132">
        <v>0</v>
      </c>
      <c r="F26" s="133">
        <f t="shared" si="0"/>
        <v>0</v>
      </c>
      <c r="G26" s="32"/>
      <c r="H26" s="134"/>
    </row>
    <row r="27" spans="1:11">
      <c r="A27" s="129" t="s">
        <v>398</v>
      </c>
      <c r="B27" s="130" t="s">
        <v>399</v>
      </c>
      <c r="C27" s="131">
        <v>0</v>
      </c>
      <c r="D27" s="131">
        <v>0</v>
      </c>
      <c r="E27" s="132">
        <v>0</v>
      </c>
      <c r="F27" s="133">
        <f t="shared" si="0"/>
        <v>0</v>
      </c>
      <c r="H27" s="32"/>
    </row>
    <row r="28" spans="1:11">
      <c r="A28" s="129" t="s">
        <v>400</v>
      </c>
      <c r="B28" s="130" t="s">
        <v>401</v>
      </c>
      <c r="C28" s="131">
        <v>0</v>
      </c>
      <c r="D28" s="131"/>
      <c r="E28" s="132"/>
      <c r="F28" s="133">
        <f t="shared" si="0"/>
        <v>0</v>
      </c>
      <c r="H28" s="134"/>
    </row>
    <row r="29" spans="1:11">
      <c r="A29" s="138" t="s">
        <v>402</v>
      </c>
      <c r="B29" s="130" t="s">
        <v>403</v>
      </c>
      <c r="C29" s="131">
        <v>0</v>
      </c>
      <c r="D29" s="131">
        <v>0</v>
      </c>
      <c r="E29" s="132">
        <v>0</v>
      </c>
      <c r="F29" s="133">
        <f t="shared" si="0"/>
        <v>0</v>
      </c>
      <c r="H29" s="32"/>
    </row>
    <row r="30" spans="1:11">
      <c r="A30" s="138" t="s">
        <v>404</v>
      </c>
      <c r="B30" s="130" t="s">
        <v>405</v>
      </c>
      <c r="C30" s="131">
        <v>0</v>
      </c>
      <c r="D30" s="131"/>
      <c r="E30" s="132">
        <v>0</v>
      </c>
      <c r="F30" s="133">
        <f t="shared" si="0"/>
        <v>0</v>
      </c>
      <c r="G30" s="32" t="s">
        <v>5</v>
      </c>
      <c r="H30" s="32" t="s">
        <v>5</v>
      </c>
    </row>
    <row r="31" spans="1:11">
      <c r="A31" s="139" t="s">
        <v>406</v>
      </c>
      <c r="B31" s="130" t="s">
        <v>407</v>
      </c>
      <c r="C31" s="131">
        <v>0</v>
      </c>
      <c r="D31" s="131">
        <v>0</v>
      </c>
      <c r="E31" s="132">
        <v>0</v>
      </c>
      <c r="F31" s="133">
        <f t="shared" si="0"/>
        <v>0</v>
      </c>
      <c r="H31" s="32"/>
    </row>
    <row r="32" spans="1:11" ht="24">
      <c r="A32" s="139" t="s">
        <v>408</v>
      </c>
      <c r="B32" s="130" t="s">
        <v>409</v>
      </c>
      <c r="C32" s="131">
        <v>0</v>
      </c>
      <c r="D32" s="131">
        <v>0</v>
      </c>
      <c r="E32" s="132">
        <v>0</v>
      </c>
      <c r="F32" s="133">
        <f t="shared" si="0"/>
        <v>0</v>
      </c>
      <c r="H32" s="134" t="s">
        <v>5</v>
      </c>
      <c r="I32" s="134" t="s">
        <v>5</v>
      </c>
      <c r="J32" s="134" t="s">
        <v>5</v>
      </c>
      <c r="K32" s="134" t="s">
        <v>5</v>
      </c>
    </row>
    <row r="33" spans="1:11">
      <c r="A33" s="129" t="s">
        <v>410</v>
      </c>
      <c r="B33" s="130" t="s">
        <v>411</v>
      </c>
      <c r="C33" s="131">
        <v>0</v>
      </c>
      <c r="D33" s="131">
        <v>0</v>
      </c>
      <c r="E33" s="132">
        <v>0</v>
      </c>
      <c r="F33" s="133">
        <f t="shared" si="0"/>
        <v>0</v>
      </c>
      <c r="G33" s="32" t="s">
        <v>5</v>
      </c>
      <c r="H33" s="32" t="s">
        <v>5</v>
      </c>
      <c r="I33" s="32" t="s">
        <v>5</v>
      </c>
      <c r="K33" s="134" t="s">
        <v>5</v>
      </c>
    </row>
    <row r="34" spans="1:11">
      <c r="A34" s="129" t="s">
        <v>412</v>
      </c>
      <c r="B34" s="130" t="s">
        <v>413</v>
      </c>
      <c r="C34" s="131">
        <v>0</v>
      </c>
      <c r="D34" s="131">
        <v>0</v>
      </c>
      <c r="E34" s="132">
        <v>0</v>
      </c>
      <c r="F34" s="133">
        <f t="shared" si="0"/>
        <v>0</v>
      </c>
      <c r="G34" s="140" t="s">
        <v>5</v>
      </c>
      <c r="H34" s="141" t="s">
        <v>5</v>
      </c>
      <c r="K34" s="134" t="s">
        <v>5</v>
      </c>
    </row>
    <row r="35" spans="1:11">
      <c r="A35" s="129" t="s">
        <v>414</v>
      </c>
      <c r="B35" s="130" t="s">
        <v>415</v>
      </c>
      <c r="C35" s="131">
        <v>0</v>
      </c>
      <c r="D35" s="131">
        <v>0</v>
      </c>
      <c r="E35" s="132">
        <v>0</v>
      </c>
      <c r="F35" s="133">
        <f t="shared" si="0"/>
        <v>0</v>
      </c>
      <c r="K35" s="134"/>
    </row>
    <row r="36" spans="1:11">
      <c r="A36" s="139" t="s">
        <v>416</v>
      </c>
      <c r="B36" s="130" t="s">
        <v>417</v>
      </c>
      <c r="C36" s="131">
        <v>0</v>
      </c>
      <c r="D36" s="131">
        <v>0</v>
      </c>
      <c r="E36" s="132">
        <v>0</v>
      </c>
      <c r="F36" s="133">
        <f t="shared" si="0"/>
        <v>0</v>
      </c>
      <c r="H36" s="134" t="s">
        <v>5</v>
      </c>
    </row>
    <row r="37" spans="1:11">
      <c r="A37" s="129" t="s">
        <v>418</v>
      </c>
      <c r="B37" s="130" t="s">
        <v>419</v>
      </c>
      <c r="C37" s="131">
        <v>0</v>
      </c>
      <c r="D37" s="131">
        <v>0</v>
      </c>
      <c r="E37" s="132">
        <v>0</v>
      </c>
      <c r="F37" s="133">
        <f t="shared" si="0"/>
        <v>0</v>
      </c>
      <c r="H37" s="134" t="s">
        <v>5</v>
      </c>
    </row>
    <row r="38" spans="1:11">
      <c r="A38" s="129" t="s">
        <v>420</v>
      </c>
      <c r="B38" s="130" t="s">
        <v>421</v>
      </c>
      <c r="C38" s="131">
        <v>0</v>
      </c>
      <c r="D38" s="131">
        <v>0</v>
      </c>
      <c r="E38" s="132">
        <v>0</v>
      </c>
      <c r="F38" s="133">
        <f t="shared" si="0"/>
        <v>0</v>
      </c>
      <c r="H38" s="32" t="s">
        <v>5</v>
      </c>
    </row>
    <row r="39" spans="1:11">
      <c r="A39" s="129" t="s">
        <v>422</v>
      </c>
      <c r="B39" s="130" t="s">
        <v>423</v>
      </c>
      <c r="C39" s="131">
        <v>0</v>
      </c>
      <c r="D39" s="131">
        <v>0</v>
      </c>
      <c r="E39" s="132">
        <v>0</v>
      </c>
      <c r="F39" s="133">
        <f t="shared" ref="F39:F71" si="1">D39-E39</f>
        <v>0</v>
      </c>
      <c r="H39" s="32" t="s">
        <v>5</v>
      </c>
    </row>
    <row r="40" spans="1:11">
      <c r="A40" s="129" t="s">
        <v>424</v>
      </c>
      <c r="B40" s="130" t="s">
        <v>425</v>
      </c>
      <c r="C40" s="131">
        <v>0</v>
      </c>
      <c r="D40" s="131">
        <v>0</v>
      </c>
      <c r="E40" s="132">
        <v>0</v>
      </c>
      <c r="F40" s="133">
        <f t="shared" si="1"/>
        <v>0</v>
      </c>
      <c r="H40" s="133" t="s">
        <v>5</v>
      </c>
      <c r="I40" s="32" t="s">
        <v>5</v>
      </c>
      <c r="J40" s="32" t="s">
        <v>5</v>
      </c>
    </row>
    <row r="41" spans="1:11" ht="24">
      <c r="A41" s="129" t="s">
        <v>426</v>
      </c>
      <c r="B41" s="130" t="s">
        <v>427</v>
      </c>
      <c r="C41" s="131">
        <v>0</v>
      </c>
      <c r="D41" s="131"/>
      <c r="E41" s="132">
        <v>0</v>
      </c>
      <c r="F41" s="142">
        <f t="shared" si="1"/>
        <v>0</v>
      </c>
      <c r="H41" s="133" t="s">
        <v>5</v>
      </c>
      <c r="I41" s="32"/>
      <c r="J41" s="32"/>
    </row>
    <row r="42" spans="1:11" ht="24">
      <c r="A42" s="129" t="s">
        <v>428</v>
      </c>
      <c r="B42" s="130" t="s">
        <v>429</v>
      </c>
      <c r="C42" s="131">
        <v>0</v>
      </c>
      <c r="D42" s="131">
        <v>0</v>
      </c>
      <c r="E42" s="132">
        <v>0</v>
      </c>
      <c r="F42" s="142">
        <f t="shared" si="1"/>
        <v>0</v>
      </c>
      <c r="H42" s="32" t="s">
        <v>5</v>
      </c>
      <c r="I42" s="32" t="s">
        <v>5</v>
      </c>
    </row>
    <row r="43" spans="1:11" ht="24">
      <c r="A43" s="129" t="s">
        <v>430</v>
      </c>
      <c r="B43" s="130" t="s">
        <v>431</v>
      </c>
      <c r="C43" s="131">
        <v>0</v>
      </c>
      <c r="D43" s="131"/>
      <c r="E43" s="132">
        <v>0</v>
      </c>
      <c r="F43" s="142">
        <f t="shared" si="1"/>
        <v>0</v>
      </c>
      <c r="H43" s="32"/>
      <c r="I43" s="32"/>
    </row>
    <row r="44" spans="1:11">
      <c r="A44" s="129" t="s">
        <v>432</v>
      </c>
      <c r="B44" s="130" t="s">
        <v>433</v>
      </c>
      <c r="C44" s="131">
        <v>0</v>
      </c>
      <c r="D44" s="131"/>
      <c r="E44" s="132">
        <v>0</v>
      </c>
      <c r="F44" s="142">
        <f t="shared" si="1"/>
        <v>0</v>
      </c>
      <c r="H44" s="32" t="s">
        <v>5</v>
      </c>
      <c r="I44" s="32"/>
    </row>
    <row r="45" spans="1:11">
      <c r="A45" s="129" t="s">
        <v>434</v>
      </c>
      <c r="B45" s="130" t="s">
        <v>435</v>
      </c>
      <c r="C45" s="131"/>
      <c r="D45" s="131"/>
      <c r="E45" s="136">
        <v>0</v>
      </c>
      <c r="F45" s="142">
        <f t="shared" si="1"/>
        <v>0</v>
      </c>
      <c r="H45" s="32"/>
      <c r="I45" s="32"/>
    </row>
    <row r="46" spans="1:11">
      <c r="A46" s="129" t="s">
        <v>436</v>
      </c>
      <c r="B46" s="130" t="s">
        <v>437</v>
      </c>
      <c r="C46" s="130"/>
      <c r="D46" s="131">
        <v>0</v>
      </c>
      <c r="E46" s="132">
        <v>33035135.18</v>
      </c>
      <c r="F46" s="133">
        <f t="shared" si="1"/>
        <v>-33035135.18</v>
      </c>
      <c r="H46" s="32" t="s">
        <v>5</v>
      </c>
    </row>
    <row r="47" spans="1:11">
      <c r="A47" s="129" t="s">
        <v>438</v>
      </c>
      <c r="B47" s="130" t="s">
        <v>439</v>
      </c>
      <c r="C47" s="130"/>
      <c r="D47" s="131">
        <v>0</v>
      </c>
      <c r="E47" s="132">
        <v>0</v>
      </c>
      <c r="F47" s="133">
        <f t="shared" si="1"/>
        <v>0</v>
      </c>
      <c r="H47" s="32" t="s">
        <v>5</v>
      </c>
      <c r="I47" s="143" t="s">
        <v>5</v>
      </c>
    </row>
    <row r="48" spans="1:11">
      <c r="A48" s="129" t="s">
        <v>440</v>
      </c>
      <c r="B48" s="130" t="s">
        <v>441</v>
      </c>
      <c r="C48" s="130"/>
      <c r="D48" s="131">
        <v>0</v>
      </c>
      <c r="E48" s="132">
        <v>0</v>
      </c>
      <c r="F48" s="133">
        <f t="shared" si="1"/>
        <v>0</v>
      </c>
      <c r="H48" s="32" t="s">
        <v>5</v>
      </c>
      <c r="I48" s="134" t="s">
        <v>5</v>
      </c>
    </row>
    <row r="49" spans="1:9">
      <c r="A49" s="129" t="s">
        <v>442</v>
      </c>
      <c r="B49" s="130" t="s">
        <v>443</v>
      </c>
      <c r="C49" s="130"/>
      <c r="D49" s="131">
        <v>0</v>
      </c>
      <c r="E49" s="132"/>
      <c r="F49" s="133">
        <f t="shared" si="1"/>
        <v>0</v>
      </c>
      <c r="H49" s="32" t="s">
        <v>5</v>
      </c>
    </row>
    <row r="50" spans="1:9">
      <c r="A50" s="129" t="s">
        <v>442</v>
      </c>
      <c r="B50" s="130" t="s">
        <v>444</v>
      </c>
      <c r="C50" s="130"/>
      <c r="D50" s="131">
        <v>0</v>
      </c>
      <c r="E50" s="132">
        <v>0</v>
      </c>
      <c r="F50" s="133">
        <f t="shared" si="1"/>
        <v>0</v>
      </c>
      <c r="I50" s="32" t="s">
        <v>5</v>
      </c>
    </row>
    <row r="51" spans="1:9">
      <c r="A51" s="129" t="s">
        <v>445</v>
      </c>
      <c r="B51" s="130" t="s">
        <v>446</v>
      </c>
      <c r="C51" s="130"/>
      <c r="D51" s="131">
        <v>0</v>
      </c>
      <c r="E51" s="132">
        <v>0</v>
      </c>
      <c r="F51" s="133">
        <f t="shared" si="1"/>
        <v>0</v>
      </c>
    </row>
    <row r="52" spans="1:9">
      <c r="A52" s="129" t="s">
        <v>447</v>
      </c>
      <c r="B52" s="130" t="s">
        <v>448</v>
      </c>
      <c r="C52" s="130"/>
      <c r="D52" s="131">
        <v>0</v>
      </c>
      <c r="E52" s="132">
        <v>0</v>
      </c>
      <c r="F52" s="133">
        <f t="shared" si="1"/>
        <v>0</v>
      </c>
    </row>
    <row r="53" spans="1:9">
      <c r="A53" s="129" t="s">
        <v>449</v>
      </c>
      <c r="B53" s="130" t="s">
        <v>450</v>
      </c>
      <c r="C53" s="130"/>
      <c r="D53" s="131">
        <v>0</v>
      </c>
      <c r="E53" s="132">
        <v>0</v>
      </c>
      <c r="F53" s="133">
        <f t="shared" si="1"/>
        <v>0</v>
      </c>
    </row>
    <row r="54" spans="1:9">
      <c r="A54" s="129" t="s">
        <v>451</v>
      </c>
      <c r="B54" s="130" t="s">
        <v>452</v>
      </c>
      <c r="C54" s="130" t="s">
        <v>453</v>
      </c>
      <c r="D54" s="131">
        <v>0</v>
      </c>
      <c r="E54" s="132">
        <v>0</v>
      </c>
      <c r="F54" s="133">
        <f t="shared" si="1"/>
        <v>0</v>
      </c>
      <c r="H54" s="32"/>
    </row>
    <row r="55" spans="1:9">
      <c r="A55" s="129" t="s">
        <v>454</v>
      </c>
      <c r="B55" s="130" t="s">
        <v>455</v>
      </c>
      <c r="C55" s="130"/>
      <c r="D55" s="131">
        <v>0</v>
      </c>
      <c r="E55" s="132">
        <v>63313.59</v>
      </c>
      <c r="F55" s="133">
        <f t="shared" si="1"/>
        <v>-63313.59</v>
      </c>
      <c r="H55" s="32"/>
    </row>
    <row r="56" spans="1:9">
      <c r="A56" s="129" t="s">
        <v>456</v>
      </c>
      <c r="B56" s="130" t="s">
        <v>457</v>
      </c>
      <c r="C56" s="130"/>
      <c r="D56" s="131">
        <v>0</v>
      </c>
      <c r="E56" s="132">
        <v>1689755.18</v>
      </c>
      <c r="F56" s="133">
        <f t="shared" si="1"/>
        <v>-1689755.18</v>
      </c>
      <c r="H56" s="32"/>
    </row>
    <row r="57" spans="1:9">
      <c r="A57" s="129" t="s">
        <v>458</v>
      </c>
      <c r="B57" s="130" t="s">
        <v>459</v>
      </c>
      <c r="C57" s="130"/>
      <c r="D57" s="131">
        <v>0</v>
      </c>
      <c r="E57" s="132">
        <v>0</v>
      </c>
      <c r="F57" s="133">
        <f t="shared" si="1"/>
        <v>0</v>
      </c>
      <c r="H57" s="32" t="s">
        <v>5</v>
      </c>
    </row>
    <row r="58" spans="1:9">
      <c r="A58" s="129" t="s">
        <v>460</v>
      </c>
      <c r="B58" s="130" t="s">
        <v>461</v>
      </c>
      <c r="C58" s="130"/>
      <c r="D58" s="131">
        <v>0</v>
      </c>
      <c r="E58" s="132">
        <v>0</v>
      </c>
      <c r="F58" s="133">
        <f t="shared" si="1"/>
        <v>0</v>
      </c>
      <c r="H58" s="32"/>
    </row>
    <row r="59" spans="1:9">
      <c r="A59" s="129" t="s">
        <v>462</v>
      </c>
      <c r="B59" s="130" t="s">
        <v>463</v>
      </c>
      <c r="C59" s="130"/>
      <c r="D59" s="131">
        <v>0</v>
      </c>
      <c r="E59" s="132">
        <v>800000</v>
      </c>
      <c r="F59" s="133">
        <f t="shared" si="1"/>
        <v>-800000</v>
      </c>
      <c r="H59" s="32"/>
    </row>
    <row r="60" spans="1:9">
      <c r="A60" s="129" t="s">
        <v>464</v>
      </c>
      <c r="B60" s="130" t="s">
        <v>465</v>
      </c>
      <c r="C60" s="130"/>
      <c r="D60" s="131">
        <v>0</v>
      </c>
      <c r="E60" s="132">
        <v>0</v>
      </c>
      <c r="F60" s="133">
        <f t="shared" si="1"/>
        <v>0</v>
      </c>
      <c r="H60" s="32" t="s">
        <v>5</v>
      </c>
    </row>
    <row r="61" spans="1:9">
      <c r="A61" s="129" t="s">
        <v>466</v>
      </c>
      <c r="B61" s="130" t="s">
        <v>467</v>
      </c>
      <c r="C61" s="130"/>
      <c r="D61" s="131">
        <v>0</v>
      </c>
      <c r="E61" s="132">
        <v>0</v>
      </c>
      <c r="F61" s="133">
        <f t="shared" si="1"/>
        <v>0</v>
      </c>
      <c r="H61" s="32" t="s">
        <v>5</v>
      </c>
    </row>
    <row r="62" spans="1:9">
      <c r="A62" s="129" t="s">
        <v>468</v>
      </c>
      <c r="B62" s="130" t="s">
        <v>469</v>
      </c>
      <c r="C62" s="130"/>
      <c r="D62" s="131">
        <v>0</v>
      </c>
      <c r="E62" s="132">
        <v>0</v>
      </c>
      <c r="F62" s="133">
        <f t="shared" si="1"/>
        <v>0</v>
      </c>
      <c r="H62" s="32"/>
    </row>
    <row r="63" spans="1:9">
      <c r="A63" s="129" t="s">
        <v>470</v>
      </c>
      <c r="B63" s="130" t="s">
        <v>471</v>
      </c>
      <c r="C63" s="130"/>
      <c r="D63" s="131">
        <v>0</v>
      </c>
      <c r="E63" s="132">
        <v>0</v>
      </c>
      <c r="F63" s="133">
        <f t="shared" si="1"/>
        <v>0</v>
      </c>
      <c r="H63" s="32"/>
    </row>
    <row r="64" spans="1:9">
      <c r="A64" s="129" t="s">
        <v>472</v>
      </c>
      <c r="B64" s="130" t="s">
        <v>473</v>
      </c>
      <c r="C64" s="130"/>
      <c r="D64" s="131">
        <v>0</v>
      </c>
      <c r="E64" s="132">
        <v>941684</v>
      </c>
      <c r="F64" s="133">
        <f t="shared" si="1"/>
        <v>-941684</v>
      </c>
    </row>
    <row r="65" spans="1:8">
      <c r="A65" s="129" t="s">
        <v>454</v>
      </c>
      <c r="B65" s="130" t="s">
        <v>474</v>
      </c>
      <c r="C65" s="130"/>
      <c r="D65" s="131">
        <v>0</v>
      </c>
      <c r="E65" s="132">
        <v>0</v>
      </c>
      <c r="F65" s="133">
        <f t="shared" si="1"/>
        <v>0</v>
      </c>
      <c r="H65" s="32" t="s">
        <v>5</v>
      </c>
    </row>
    <row r="66" spans="1:8">
      <c r="A66" s="129" t="s">
        <v>475</v>
      </c>
      <c r="B66" s="130" t="s">
        <v>476</v>
      </c>
      <c r="C66" s="130"/>
      <c r="D66" s="131">
        <v>0</v>
      </c>
      <c r="E66" s="132">
        <v>178388.56</v>
      </c>
      <c r="F66" s="133">
        <f t="shared" si="1"/>
        <v>-178388.56</v>
      </c>
    </row>
    <row r="67" spans="1:8">
      <c r="A67" s="129" t="s">
        <v>477</v>
      </c>
      <c r="B67" s="130" t="s">
        <v>478</v>
      </c>
      <c r="C67" s="130"/>
      <c r="D67" s="131">
        <v>0</v>
      </c>
      <c r="E67" s="132">
        <v>300000</v>
      </c>
      <c r="F67" s="133">
        <f t="shared" si="1"/>
        <v>-300000</v>
      </c>
    </row>
    <row r="68" spans="1:8">
      <c r="A68" s="129" t="s">
        <v>479</v>
      </c>
      <c r="B68" s="130" t="s">
        <v>480</v>
      </c>
      <c r="C68" s="130"/>
      <c r="D68" s="131">
        <v>0</v>
      </c>
      <c r="E68" s="132">
        <v>3230643.6</v>
      </c>
      <c r="F68" s="133">
        <f t="shared" si="1"/>
        <v>-3230643.6</v>
      </c>
    </row>
    <row r="69" spans="1:8" ht="24">
      <c r="A69" s="129" t="s">
        <v>481</v>
      </c>
      <c r="B69" s="130" t="s">
        <v>482</v>
      </c>
      <c r="C69" s="130"/>
      <c r="D69" s="131">
        <v>0</v>
      </c>
      <c r="E69" s="132">
        <v>1452039.62</v>
      </c>
      <c r="F69" s="133">
        <f t="shared" si="1"/>
        <v>-1452039.62</v>
      </c>
    </row>
    <row r="70" spans="1:8">
      <c r="A70" s="129" t="s">
        <v>483</v>
      </c>
      <c r="B70" s="130" t="s">
        <v>484</v>
      </c>
      <c r="C70" s="130"/>
      <c r="D70" s="131">
        <v>0</v>
      </c>
      <c r="E70" s="132">
        <v>1881646.4</v>
      </c>
      <c r="F70" s="133">
        <f t="shared" si="1"/>
        <v>-1881646.4</v>
      </c>
      <c r="H70" s="32" t="s">
        <v>5</v>
      </c>
    </row>
    <row r="71" spans="1:8">
      <c r="A71" s="144" t="s">
        <v>485</v>
      </c>
      <c r="B71" s="130" t="s">
        <v>486</v>
      </c>
      <c r="C71" s="130"/>
      <c r="D71" s="131">
        <v>0</v>
      </c>
      <c r="E71" s="132">
        <v>0</v>
      </c>
      <c r="F71" s="133">
        <f t="shared" si="1"/>
        <v>0</v>
      </c>
      <c r="H71" s="32" t="s">
        <v>5</v>
      </c>
    </row>
    <row r="72" spans="1:8">
      <c r="A72" s="145" t="s">
        <v>487</v>
      </c>
      <c r="B72" s="146" t="s">
        <v>488</v>
      </c>
      <c r="C72" s="147">
        <f>SUM(C14:C71)</f>
        <v>19079790.960000001</v>
      </c>
      <c r="D72" s="148">
        <f>SUM(D14:D71)</f>
        <v>39832196.880000003</v>
      </c>
      <c r="E72" s="148">
        <f>SUM(E14:E70)</f>
        <v>43572606.130000003</v>
      </c>
      <c r="F72" s="149">
        <f>SUM(F14:F71)</f>
        <v>15339381.710000001</v>
      </c>
    </row>
    <row r="73" spans="1:8">
      <c r="A73" s="122"/>
      <c r="B73" s="123"/>
      <c r="C73" s="123"/>
      <c r="D73" s="123"/>
      <c r="E73" s="123"/>
      <c r="F73" s="123"/>
      <c r="G73" s="32" t="s">
        <v>5</v>
      </c>
    </row>
    <row r="74" spans="1:8">
      <c r="A74" s="122"/>
      <c r="B74" s="123"/>
      <c r="C74" s="123"/>
      <c r="D74" s="133" t="s">
        <v>453</v>
      </c>
      <c r="E74" s="123"/>
      <c r="F74" s="123"/>
    </row>
    <row r="75" spans="1:8">
      <c r="E75" s="32"/>
    </row>
    <row r="76" spans="1:8">
      <c r="D76" s="32" t="s">
        <v>5</v>
      </c>
      <c r="E76" s="32" t="s">
        <v>5</v>
      </c>
      <c r="F76" s="134" t="s">
        <v>5</v>
      </c>
      <c r="G76" s="32" t="s">
        <v>5</v>
      </c>
    </row>
    <row r="77" spans="1:8">
      <c r="D77" s="32"/>
      <c r="E77" s="32"/>
      <c r="F77" s="134"/>
    </row>
    <row r="78" spans="1:8">
      <c r="D78" t="s">
        <v>5</v>
      </c>
      <c r="E78" s="32" t="str">
        <f>H44</f>
        <v/>
      </c>
      <c r="F78" s="134" t="s">
        <v>5</v>
      </c>
      <c r="G78" s="32" t="s">
        <v>5</v>
      </c>
    </row>
    <row r="79" spans="1:8">
      <c r="D79" s="32"/>
      <c r="E79" s="32"/>
      <c r="F79" s="134"/>
    </row>
    <row r="80" spans="1:8">
      <c r="D80" t="s">
        <v>5</v>
      </c>
      <c r="E80" s="32" t="s">
        <v>5</v>
      </c>
      <c r="F80" s="150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6" t="s">
        <v>266</v>
      </c>
      <c r="B1" s="256"/>
    </row>
    <row r="2" spans="1:3" ht="15.75">
      <c r="A2" s="256" t="s">
        <v>1</v>
      </c>
      <c r="B2" s="256"/>
    </row>
    <row r="3" spans="1:3" ht="15.75">
      <c r="A3" s="256" t="s">
        <v>489</v>
      </c>
      <c r="B3" s="256"/>
    </row>
    <row r="4" spans="1:3" ht="15.75">
      <c r="A4" s="256" t="s">
        <v>490</v>
      </c>
      <c r="B4" s="256"/>
    </row>
    <row r="5" spans="1:3" ht="15" customHeight="1">
      <c r="A5" s="256" t="s">
        <v>4</v>
      </c>
      <c r="B5" s="256"/>
    </row>
    <row r="6" spans="1:3" ht="15" customHeight="1">
      <c r="A6" s="81" t="s">
        <v>491</v>
      </c>
      <c r="B6" s="85" t="s">
        <v>492</v>
      </c>
    </row>
    <row r="7" spans="1:3" ht="20.25" customHeight="1">
      <c r="A7" s="112" t="s">
        <v>493</v>
      </c>
      <c r="B7" s="113">
        <v>17111825.059999999</v>
      </c>
    </row>
    <row r="8" spans="1:3" ht="25.5" customHeight="1">
      <c r="A8" s="114" t="s">
        <v>494</v>
      </c>
      <c r="B8" s="115">
        <v>14701852.83</v>
      </c>
    </row>
    <row r="9" spans="1:3" ht="15" customHeight="1">
      <c r="A9" s="116" t="s">
        <v>495</v>
      </c>
      <c r="B9" s="13" t="s">
        <v>5</v>
      </c>
    </row>
    <row r="10" spans="1:3" ht="15" customHeight="1">
      <c r="A10" s="116" t="s">
        <v>496</v>
      </c>
      <c r="B10" s="13"/>
    </row>
    <row r="11" spans="1:3" ht="15.75">
      <c r="A11" s="116" t="s">
        <v>497</v>
      </c>
      <c r="B11" s="29"/>
    </row>
    <row r="12" spans="1:3" ht="15.75">
      <c r="A12" s="116" t="s">
        <v>498</v>
      </c>
      <c r="B12" s="29"/>
    </row>
    <row r="13" spans="1:3" ht="15.75">
      <c r="A13" s="116" t="s">
        <v>441</v>
      </c>
      <c r="B13" s="29"/>
    </row>
    <row r="14" spans="1:3" ht="15.75">
      <c r="A14" s="116" t="s">
        <v>499</v>
      </c>
      <c r="B14" s="29"/>
      <c r="C14" s="32">
        <f>+B19+B29</f>
        <v>2409972.23</v>
      </c>
    </row>
    <row r="15" spans="1:3" ht="15.75">
      <c r="A15" s="116" t="s">
        <v>500</v>
      </c>
      <c r="B15" s="29"/>
    </row>
    <row r="16" spans="1:3" ht="15.75">
      <c r="A16" s="116" t="s">
        <v>501</v>
      </c>
      <c r="B16" s="29"/>
    </row>
    <row r="17" spans="1:3" ht="15.75">
      <c r="A17" s="116" t="s">
        <v>502</v>
      </c>
      <c r="B17" s="29"/>
    </row>
    <row r="18" spans="1:3" ht="18.75">
      <c r="A18" s="112" t="s">
        <v>503</v>
      </c>
      <c r="B18" s="29"/>
    </row>
    <row r="19" spans="1:3" ht="18.75">
      <c r="A19" s="112" t="s">
        <v>504</v>
      </c>
      <c r="B19" s="115">
        <v>904244.85</v>
      </c>
    </row>
    <row r="20" spans="1:3" ht="15.75">
      <c r="A20" s="116" t="s">
        <v>452</v>
      </c>
      <c r="B20" s="117">
        <v>694244.85</v>
      </c>
    </row>
    <row r="21" spans="1:3" ht="15.75">
      <c r="A21" s="116" t="s">
        <v>505</v>
      </c>
      <c r="B21" s="117">
        <v>694244.85</v>
      </c>
    </row>
    <row r="22" spans="1:3" ht="15.75">
      <c r="A22" s="116" t="s">
        <v>506</v>
      </c>
      <c r="B22" s="117"/>
    </row>
    <row r="23" spans="1:3" ht="15.75">
      <c r="A23" s="116" t="s">
        <v>507</v>
      </c>
      <c r="B23" s="117"/>
    </row>
    <row r="24" spans="1:3" ht="15.75">
      <c r="A24" s="116" t="s">
        <v>508</v>
      </c>
      <c r="B24" s="117"/>
    </row>
    <row r="25" spans="1:3" ht="15.75">
      <c r="A25" s="116" t="s">
        <v>467</v>
      </c>
      <c r="B25" s="117"/>
    </row>
    <row r="26" spans="1:3" ht="15.75">
      <c r="A26" s="116" t="s">
        <v>469</v>
      </c>
      <c r="B26" s="29"/>
    </row>
    <row r="27" spans="1:3" ht="15.75">
      <c r="A27" s="116" t="s">
        <v>509</v>
      </c>
      <c r="B27" s="117"/>
    </row>
    <row r="28" spans="1:3" ht="15.75">
      <c r="A28" s="116" t="s">
        <v>510</v>
      </c>
      <c r="B28" s="117">
        <v>210000</v>
      </c>
    </row>
    <row r="29" spans="1:3" ht="18.75">
      <c r="A29" s="112" t="s">
        <v>480</v>
      </c>
      <c r="B29" s="115">
        <v>1505727.38</v>
      </c>
      <c r="C29" s="32">
        <f>+B29-436569.9</f>
        <v>1069157.48</v>
      </c>
    </row>
    <row r="30" spans="1:3" ht="15.75">
      <c r="A30" s="116" t="s">
        <v>476</v>
      </c>
      <c r="B30" s="117"/>
    </row>
    <row r="31" spans="1:3" ht="15.75">
      <c r="A31" s="116" t="s">
        <v>511</v>
      </c>
      <c r="B31" s="117"/>
    </row>
    <row r="32" spans="1:3" ht="15.75">
      <c r="A32" s="116" t="s">
        <v>512</v>
      </c>
      <c r="B32" s="117"/>
    </row>
    <row r="33" spans="1:3" ht="15.75">
      <c r="A33" s="116" t="s">
        <v>513</v>
      </c>
      <c r="B33" s="117">
        <v>164594.5</v>
      </c>
    </row>
    <row r="34" spans="1:3" ht="15.75">
      <c r="A34" s="116" t="s">
        <v>514</v>
      </c>
      <c r="B34" s="117"/>
    </row>
    <row r="35" spans="1:3" ht="15.75">
      <c r="A35" s="116" t="s">
        <v>515</v>
      </c>
      <c r="B35" s="117"/>
    </row>
    <row r="36" spans="1:3" ht="15.75">
      <c r="A36" s="116" t="s">
        <v>484</v>
      </c>
      <c r="B36" s="117">
        <v>1314076.81</v>
      </c>
      <c r="C36" s="33"/>
    </row>
    <row r="37" spans="1:3" ht="18.75">
      <c r="A37" s="112" t="s">
        <v>516</v>
      </c>
      <c r="B37" s="29"/>
    </row>
    <row r="38" spans="1:3" ht="18.75">
      <c r="A38" s="112" t="s">
        <v>517</v>
      </c>
      <c r="B38" s="29"/>
    </row>
    <row r="39" spans="1:3" ht="18.75">
      <c r="A39" s="112" t="s">
        <v>518</v>
      </c>
      <c r="B39" s="29"/>
    </row>
    <row r="40" spans="1:3" ht="15.75">
      <c r="A40" s="116" t="s">
        <v>519</v>
      </c>
      <c r="B40" s="29"/>
    </row>
    <row r="41" spans="1:3" ht="15.75">
      <c r="A41" s="116" t="s">
        <v>520</v>
      </c>
      <c r="B41" s="29"/>
    </row>
    <row r="42" spans="1:3" ht="18.75">
      <c r="A42" s="112" t="s">
        <v>521</v>
      </c>
      <c r="B42" s="118"/>
    </row>
    <row r="43" spans="1:3" ht="15.75">
      <c r="A43" s="116" t="s">
        <v>522</v>
      </c>
      <c r="B43" s="29" t="s">
        <v>523</v>
      </c>
    </row>
    <row r="44" spans="1:3" ht="15.75">
      <c r="A44" s="116" t="s">
        <v>524</v>
      </c>
      <c r="B44" s="29"/>
    </row>
    <row r="45" spans="1:3" ht="15.75">
      <c r="A45" s="116" t="s">
        <v>525</v>
      </c>
      <c r="B45" s="29"/>
    </row>
    <row r="46" spans="1:3" ht="15.75">
      <c r="A46" s="116" t="s">
        <v>526</v>
      </c>
      <c r="B46" s="29"/>
    </row>
    <row r="47" spans="1:3" ht="18.75">
      <c r="A47" s="112" t="s">
        <v>527</v>
      </c>
      <c r="B47" s="29"/>
    </row>
    <row r="48" spans="1:3" ht="18.75">
      <c r="A48" s="112" t="s">
        <v>528</v>
      </c>
      <c r="B48" s="29"/>
    </row>
    <row r="49" spans="1:3" ht="15.75">
      <c r="A49" s="116" t="s">
        <v>529</v>
      </c>
      <c r="B49" s="29"/>
    </row>
    <row r="50" spans="1:3" ht="15.75">
      <c r="A50" s="116" t="s">
        <v>530</v>
      </c>
      <c r="B50" s="29"/>
    </row>
    <row r="51" spans="1:3" ht="15.75">
      <c r="A51" s="116" t="s">
        <v>531</v>
      </c>
      <c r="B51" s="29"/>
    </row>
    <row r="52" spans="1:3" ht="15.75">
      <c r="A52" s="116" t="s">
        <v>532</v>
      </c>
      <c r="B52" s="29"/>
    </row>
    <row r="53" spans="1:3" ht="15.75">
      <c r="A53" s="116" t="s">
        <v>533</v>
      </c>
      <c r="B53" s="29"/>
    </row>
    <row r="54" spans="1:3" ht="15.75">
      <c r="A54" s="116" t="s">
        <v>534</v>
      </c>
      <c r="B54" s="117"/>
    </row>
    <row r="55" spans="1:3" ht="15.75">
      <c r="A55" s="116" t="s">
        <v>535</v>
      </c>
      <c r="B55" s="29"/>
    </row>
    <row r="56" spans="1:3" ht="15.75">
      <c r="A56" s="119" t="s">
        <v>536</v>
      </c>
      <c r="B56" s="120"/>
      <c r="C56" s="32"/>
    </row>
    <row r="57" spans="1:3">
      <c r="A57" s="121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workbookViewId="0">
      <pane ySplit="10" topLeftCell="A11" activePane="bottomLeft" state="frozen"/>
      <selection pane="bottomLeft" activeCell="C21" sqref="C21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267" t="s">
        <v>537</v>
      </c>
      <c r="C1" s="267"/>
      <c r="D1" s="98"/>
    </row>
    <row r="2" spans="1:4" ht="18.75">
      <c r="B2" s="1" t="s">
        <v>1</v>
      </c>
      <c r="C2" s="1"/>
      <c r="D2" s="98"/>
    </row>
    <row r="3" spans="1:4" ht="18.75">
      <c r="B3" s="267" t="s">
        <v>538</v>
      </c>
      <c r="C3" s="267"/>
      <c r="D3" s="98"/>
    </row>
    <row r="4" spans="1:4" ht="18.75">
      <c r="B4" s="267" t="s">
        <v>727</v>
      </c>
      <c r="C4" s="267"/>
      <c r="D4" s="98"/>
    </row>
    <row r="5" spans="1:4" ht="18.75">
      <c r="B5" s="267" t="s">
        <v>4</v>
      </c>
      <c r="C5" s="267"/>
      <c r="D5" s="98"/>
    </row>
    <row r="6" spans="1:4">
      <c r="C6" s="99"/>
    </row>
    <row r="7" spans="1:4" ht="15.75">
      <c r="A7" s="100"/>
      <c r="C7" s="99"/>
    </row>
    <row r="8" spans="1:4" ht="15" customHeight="1">
      <c r="A8" s="268" t="s">
        <v>539</v>
      </c>
      <c r="B8" s="268" t="s">
        <v>540</v>
      </c>
      <c r="C8" s="268" t="s">
        <v>492</v>
      </c>
    </row>
    <row r="9" spans="1:4" ht="15" customHeight="1">
      <c r="A9" s="269"/>
      <c r="B9" s="269"/>
      <c r="C9" s="269"/>
    </row>
    <row r="10" spans="1:4" ht="15" customHeight="1">
      <c r="A10" s="270"/>
      <c r="B10" s="269"/>
      <c r="C10" s="269"/>
    </row>
    <row r="11" spans="1:4" s="34" customFormat="1" ht="15.75">
      <c r="A11" s="101"/>
      <c r="B11" s="87" t="s">
        <v>373</v>
      </c>
      <c r="C11" s="270"/>
    </row>
    <row r="12" spans="1:4" s="34" customFormat="1" ht="15.75">
      <c r="A12" s="55">
        <v>300105134</v>
      </c>
      <c r="B12" s="87" t="s">
        <v>541</v>
      </c>
      <c r="C12" s="49"/>
    </row>
    <row r="13" spans="1:4" s="34" customFormat="1" ht="15.75">
      <c r="A13" s="102"/>
      <c r="B13" s="87" t="s">
        <v>542</v>
      </c>
      <c r="C13" s="49"/>
      <c r="D13" s="66"/>
    </row>
    <row r="14" spans="1:4" s="34" customFormat="1" ht="15.75">
      <c r="A14" s="77" t="s">
        <v>543</v>
      </c>
      <c r="B14" s="87" t="s">
        <v>544</v>
      </c>
      <c r="C14" s="103"/>
      <c r="D14" s="66"/>
    </row>
    <row r="15" spans="1:4" s="34" customFormat="1" ht="15.75">
      <c r="A15" s="77" t="s">
        <v>545</v>
      </c>
      <c r="B15" s="87" t="s">
        <v>546</v>
      </c>
      <c r="C15" s="49"/>
      <c r="D15" s="66"/>
    </row>
    <row r="16" spans="1:4" s="34" customFormat="1" ht="15.75">
      <c r="A16" s="77" t="s">
        <v>547</v>
      </c>
      <c r="B16" s="87" t="s">
        <v>548</v>
      </c>
      <c r="C16" s="49"/>
      <c r="D16" s="66"/>
    </row>
    <row r="17" spans="1:6" s="34" customFormat="1" ht="15.75">
      <c r="A17" s="77" t="s">
        <v>549</v>
      </c>
      <c r="B17" s="87" t="s">
        <v>550</v>
      </c>
      <c r="C17" s="49"/>
      <c r="D17" s="66"/>
    </row>
    <row r="18" spans="1:6" s="34" customFormat="1" ht="15.75">
      <c r="A18" s="77" t="s">
        <v>551</v>
      </c>
      <c r="B18" s="87" t="s">
        <v>552</v>
      </c>
      <c r="C18" s="49"/>
      <c r="D18" s="66"/>
    </row>
    <row r="19" spans="1:6" ht="15.75">
      <c r="A19" s="77" t="s">
        <v>553</v>
      </c>
      <c r="B19" s="87" t="s">
        <v>554</v>
      </c>
      <c r="C19" s="49"/>
      <c r="D19" s="62"/>
    </row>
    <row r="20" spans="1:6" ht="15.75">
      <c r="A20" s="77"/>
      <c r="B20" s="77" t="s">
        <v>555</v>
      </c>
      <c r="C20" s="104">
        <v>24197976</v>
      </c>
      <c r="D20" s="62"/>
    </row>
    <row r="21" spans="1:6" ht="15.75">
      <c r="A21" s="77"/>
      <c r="B21" s="77" t="s">
        <v>556</v>
      </c>
      <c r="C21" s="104"/>
      <c r="D21" s="62"/>
    </row>
    <row r="22" spans="1:6" ht="15.75">
      <c r="A22" s="105"/>
      <c r="B22" s="77" t="s">
        <v>557</v>
      </c>
      <c r="C22" s="104"/>
      <c r="D22" s="62"/>
    </row>
    <row r="23" spans="1:6" ht="15.75">
      <c r="A23" s="105"/>
      <c r="B23" s="77" t="s">
        <v>558</v>
      </c>
      <c r="C23" s="106"/>
      <c r="D23" s="62"/>
    </row>
    <row r="24" spans="1:6" ht="15.75">
      <c r="A24" s="105"/>
      <c r="B24" s="102" t="s">
        <v>559</v>
      </c>
      <c r="C24" s="82">
        <f>SUM(C12:C23)</f>
        <v>24197976</v>
      </c>
      <c r="D24" s="62"/>
    </row>
    <row r="25" spans="1:6" ht="15.75">
      <c r="A25" s="100"/>
      <c r="B25" s="34"/>
    </row>
    <row r="26" spans="1:6" ht="15.75">
      <c r="A26" s="100"/>
      <c r="C26" s="33"/>
    </row>
    <row r="27" spans="1:6" ht="15" customHeight="1">
      <c r="A27" s="107" t="s">
        <v>539</v>
      </c>
      <c r="B27" s="108" t="s">
        <v>560</v>
      </c>
      <c r="C27" s="107" t="s">
        <v>492</v>
      </c>
    </row>
    <row r="28" spans="1:6" ht="15.75">
      <c r="A28" s="77">
        <v>9995028000</v>
      </c>
      <c r="B28" s="77" t="s">
        <v>561</v>
      </c>
      <c r="C28" s="49">
        <v>0</v>
      </c>
      <c r="F28" t="s">
        <v>365</v>
      </c>
    </row>
    <row r="29" spans="1:6" ht="15.75">
      <c r="A29" s="77">
        <v>9995028001</v>
      </c>
      <c r="B29" s="77" t="s">
        <v>562</v>
      </c>
      <c r="C29" s="49"/>
    </row>
    <row r="30" spans="1:6" ht="15.75">
      <c r="A30" s="77">
        <v>2110003000</v>
      </c>
      <c r="B30" s="109" t="s">
        <v>563</v>
      </c>
      <c r="C30" s="49"/>
    </row>
    <row r="31" spans="1:6" ht="15.75">
      <c r="A31" s="77">
        <v>9998014000</v>
      </c>
      <c r="B31" s="109" t="s">
        <v>564</v>
      </c>
      <c r="C31" s="49"/>
    </row>
    <row r="32" spans="1:6" ht="15.75">
      <c r="A32" s="77"/>
      <c r="B32" s="77" t="s">
        <v>565</v>
      </c>
      <c r="C32" s="110" t="s">
        <v>453</v>
      </c>
    </row>
    <row r="33" spans="1:3" ht="15.75">
      <c r="A33" s="77">
        <v>100198000</v>
      </c>
      <c r="B33" s="77" t="s">
        <v>566</v>
      </c>
      <c r="C33" s="49"/>
    </row>
    <row r="34" spans="1:3" ht="15.75">
      <c r="A34" s="77">
        <v>100198001</v>
      </c>
      <c r="B34" s="77" t="s">
        <v>567</v>
      </c>
      <c r="C34" s="110"/>
    </row>
    <row r="35" spans="1:3" ht="15.75">
      <c r="A35" s="77"/>
      <c r="B35" s="102" t="s">
        <v>568</v>
      </c>
      <c r="C35" s="111">
        <f>SUM(C28:C34)</f>
        <v>0</v>
      </c>
    </row>
    <row r="36" spans="1:3" ht="15.75">
      <c r="A36" s="100"/>
    </row>
    <row r="37" spans="1:3" ht="15.75">
      <c r="B37" s="102" t="s">
        <v>569</v>
      </c>
      <c r="C37" s="111">
        <f>SUM(C28:C36)</f>
        <v>0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B12" sqref="B12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67" t="s">
        <v>570</v>
      </c>
      <c r="B1" s="267"/>
    </row>
    <row r="2" spans="1:2" ht="18.75">
      <c r="A2" s="1" t="s">
        <v>571</v>
      </c>
      <c r="B2" s="1"/>
    </row>
    <row r="3" spans="1:2" ht="18.75">
      <c r="A3" s="267" t="s">
        <v>572</v>
      </c>
      <c r="B3" s="267"/>
    </row>
    <row r="4" spans="1:2" ht="18.75">
      <c r="A4" s="267" t="s">
        <v>729</v>
      </c>
      <c r="B4" s="267"/>
    </row>
    <row r="5" spans="1:2" ht="18.75">
      <c r="A5" s="267" t="s">
        <v>4</v>
      </c>
      <c r="B5" s="267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573</v>
      </c>
      <c r="B8" s="37" t="s">
        <v>492</v>
      </c>
    </row>
    <row r="9" spans="1:2" ht="15.75">
      <c r="A9" s="77" t="s">
        <v>574</v>
      </c>
      <c r="B9" s="78"/>
    </row>
    <row r="10" spans="1:2" ht="15.75">
      <c r="A10" s="40" t="s">
        <v>575</v>
      </c>
      <c r="B10" s="49"/>
    </row>
    <row r="11" spans="1:2" ht="15.75">
      <c r="A11" s="40" t="s">
        <v>576</v>
      </c>
      <c r="B11" s="49">
        <v>137141.20000000001</v>
      </c>
    </row>
    <row r="12" spans="1:2" ht="15.75">
      <c r="A12" s="42" t="s">
        <v>577</v>
      </c>
      <c r="B12" s="8">
        <f>+B9+B10+B11</f>
        <v>137141.20000000001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3</vt:i4>
      </vt:variant>
    </vt:vector>
  </HeadingPairs>
  <TitlesOfParts>
    <vt:vector size="23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Hoja1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2026-01-14T14:44:39Z</cp:lastPrinted>
  <dcterms:created xsi:type="dcterms:W3CDTF">2018-05-02T13:48:00Z</dcterms:created>
  <dcterms:modified xsi:type="dcterms:W3CDTF">2026-01-15T13:42:06Z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08D3B0BA45A042BAA946D8450E04B29E_12</vt:lpwstr>
  </property>
  <property fmtid="{D5CDD505-2E9C-101B-9397-08002B2CF9AE}" pid="3" name="KSOProductBuildVer">
    <vt:lpwstr>3082-12.2.0.19307</vt:lpwstr>
  </property>
</Properties>
</file>