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0730" windowHeight="11760" tabRatio="923" firstSheet="1" activeTab="1"/>
  </bookViews>
  <sheets>
    <sheet name="Balanza Comprobacion" sheetId="31" state="hidden" r:id="rId1"/>
    <sheet name="ESF SNS" sheetId="18" r:id="rId2"/>
    <sheet name="ERF SRS" sheetId="19" state="hidden" r:id="rId3"/>
    <sheet name="ECAMP" sheetId="21" state="hidden" r:id="rId4"/>
    <sheet name="EST. Flujo Efc" sheetId="20" state="hidden" r:id="rId5"/>
    <sheet name="balanza comprobacion mayo" sheetId="32" state="hidden" r:id="rId6"/>
    <sheet name="Total Gasto" sheetId="23" state="hidden" r:id="rId7"/>
    <sheet name="nota7 Efectivo" sheetId="8" r:id="rId8"/>
    <sheet name="nota13 Benef.Emplxp Corto Plazo" sheetId="14" r:id="rId9"/>
    <sheet name="nota8 Cuenta por Cobrar" sheetId="9" r:id="rId10"/>
    <sheet name="nota11 CXP Corto plazo" sheetId="12" r:id="rId11"/>
    <sheet name="nota17 Ingresos" sheetId="16" r:id="rId12"/>
    <sheet name="nota12 Retenciones y Acum." sheetId="7" state="hidden" r:id="rId13"/>
    <sheet name="nota10 Mobiliario Eq. Ofc." sheetId="11" state="hidden" r:id="rId14"/>
    <sheet name="nota14 CXP Largo Plazo" sheetId="22" r:id="rId15"/>
    <sheet name="Patrimonio" sheetId="15" state="hidden" r:id="rId16"/>
    <sheet name="nota9 Inventario" sheetId="10" r:id="rId17"/>
    <sheet name="Hoja1" sheetId="33" r:id="rId18"/>
    <sheet name="Benef. Empl x pagar Larg. Plaz" sheetId="27" state="hidden" r:id="rId19"/>
    <sheet name="Gastos" sheetId="17" state="hidden" r:id="rId20"/>
  </sheets>
  <externalReferences>
    <externalReference r:id="rId21"/>
    <externalReference r:id="rId22"/>
  </externalReferences>
  <definedNames>
    <definedName name="_xlnm.Print_Area" localSheetId="0">'Balanza Comprobacion'!$A$1:$D$182</definedName>
    <definedName name="_xlnm.Print_Area" localSheetId="1">'ESF SNS'!$A$1:$J$72</definedName>
    <definedName name="_xlnm.Print_Area" localSheetId="9">'nota8 Cuenta por Cobrar'!$A$1:$E$38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80" i="17" l="1"/>
  <c r="J180" i="17"/>
  <c r="I180" i="17"/>
  <c r="H180" i="17"/>
  <c r="G180" i="17"/>
  <c r="F180" i="17"/>
  <c r="E180" i="17"/>
  <c r="D180" i="17"/>
  <c r="C180" i="17"/>
  <c r="B180" i="17"/>
  <c r="B166" i="17"/>
  <c r="B162" i="17"/>
  <c r="B161" i="17"/>
  <c r="B154" i="17"/>
  <c r="B138" i="17"/>
  <c r="B128" i="17"/>
  <c r="B116" i="17"/>
  <c r="B110" i="17"/>
  <c r="B105" i="17"/>
  <c r="B101" i="17"/>
  <c r="B97" i="17"/>
  <c r="B96" i="17"/>
  <c r="B80" i="17"/>
  <c r="B69" i="17"/>
  <c r="B66" i="17"/>
  <c r="B60" i="17"/>
  <c r="B55" i="17"/>
  <c r="B49" i="17"/>
  <c r="B42" i="17"/>
  <c r="B41" i="17"/>
  <c r="B40" i="17"/>
  <c r="B36" i="17"/>
  <c r="B12" i="17"/>
  <c r="B11" i="17"/>
  <c r="B10" i="17"/>
  <c r="B13" i="27"/>
  <c r="B12" i="10"/>
  <c r="F14" i="18" s="1"/>
  <c r="B12" i="15"/>
  <c r="B12" i="22"/>
  <c r="F45" i="18" s="1"/>
  <c r="F51" i="18" s="1"/>
  <c r="H23" i="11"/>
  <c r="G23" i="11"/>
  <c r="F23" i="11"/>
  <c r="E23" i="11"/>
  <c r="D23" i="11"/>
  <c r="C23" i="11"/>
  <c r="B23" i="11"/>
  <c r="H22" i="11"/>
  <c r="G22" i="11"/>
  <c r="F22" i="11"/>
  <c r="E22" i="11"/>
  <c r="D22" i="11"/>
  <c r="C22" i="11"/>
  <c r="B22" i="11"/>
  <c r="H21" i="11"/>
  <c r="H20" i="11"/>
  <c r="H19" i="11"/>
  <c r="H16" i="11"/>
  <c r="G16" i="11"/>
  <c r="F16" i="11"/>
  <c r="E16" i="11"/>
  <c r="D16" i="11"/>
  <c r="C16" i="11"/>
  <c r="B16" i="11"/>
  <c r="H15" i="11"/>
  <c r="H14" i="11"/>
  <c r="H13" i="11"/>
  <c r="H12" i="11"/>
  <c r="H11" i="11"/>
  <c r="H10" i="11"/>
  <c r="B17" i="7"/>
  <c r="B26" i="16"/>
  <c r="B11" i="16"/>
  <c r="B11" i="12"/>
  <c r="F34" i="18" s="1"/>
  <c r="B17" i="9"/>
  <c r="F13" i="18" s="1"/>
  <c r="B12" i="14"/>
  <c r="F16" i="18" s="1"/>
  <c r="C37" i="8"/>
  <c r="C35" i="8"/>
  <c r="C24" i="8"/>
  <c r="C29" i="23"/>
  <c r="C14" i="23"/>
  <c r="E78" i="32"/>
  <c r="F72" i="32"/>
  <c r="E72" i="32"/>
  <c r="D72" i="32"/>
  <c r="C72" i="32"/>
  <c r="F71" i="32"/>
  <c r="F70" i="32"/>
  <c r="F69" i="32"/>
  <c r="F68" i="32"/>
  <c r="F67" i="32"/>
  <c r="F66" i="32"/>
  <c r="F65" i="32"/>
  <c r="F64" i="32"/>
  <c r="F63" i="32"/>
  <c r="F62" i="32"/>
  <c r="F61" i="32"/>
  <c r="F60" i="32"/>
  <c r="F59" i="32"/>
  <c r="F58" i="32"/>
  <c r="F57" i="32"/>
  <c r="F56" i="32"/>
  <c r="F55" i="32"/>
  <c r="F54" i="32"/>
  <c r="F53" i="32"/>
  <c r="F52" i="32"/>
  <c r="F51" i="32"/>
  <c r="F50" i="32"/>
  <c r="F49" i="32"/>
  <c r="F48" i="32"/>
  <c r="F47" i="32"/>
  <c r="F46" i="32"/>
  <c r="F45" i="32"/>
  <c r="F44" i="32"/>
  <c r="F43" i="32"/>
  <c r="F42" i="32"/>
  <c r="F41" i="32"/>
  <c r="F40" i="32"/>
  <c r="F39" i="32"/>
  <c r="F38" i="32"/>
  <c r="F37" i="32"/>
  <c r="F36" i="32"/>
  <c r="F35" i="32"/>
  <c r="F34" i="32"/>
  <c r="F33" i="32"/>
  <c r="F32" i="32"/>
  <c r="F31" i="32"/>
  <c r="F30" i="32"/>
  <c r="F29" i="32"/>
  <c r="F28" i="32"/>
  <c r="F27" i="32"/>
  <c r="F26" i="32"/>
  <c r="F25" i="32"/>
  <c r="F24" i="32"/>
  <c r="F23" i="32"/>
  <c r="F22" i="32"/>
  <c r="F21" i="32"/>
  <c r="F20" i="32"/>
  <c r="F19" i="32"/>
  <c r="F18" i="32"/>
  <c r="F17" i="32"/>
  <c r="F16" i="32"/>
  <c r="F15" i="32"/>
  <c r="F14" i="32"/>
  <c r="H68" i="20"/>
  <c r="F68" i="20"/>
  <c r="C65" i="20"/>
  <c r="H62" i="20"/>
  <c r="F62" i="20"/>
  <c r="H60" i="20"/>
  <c r="F60" i="20"/>
  <c r="H58" i="20"/>
  <c r="F58" i="20"/>
  <c r="H43" i="20"/>
  <c r="F43" i="20"/>
  <c r="H26" i="20"/>
  <c r="F26" i="20"/>
  <c r="H7" i="20"/>
  <c r="F7" i="20"/>
  <c r="C4" i="20"/>
  <c r="C2" i="20"/>
  <c r="C23" i="21"/>
  <c r="M20" i="21"/>
  <c r="K20" i="21"/>
  <c r="I20" i="21"/>
  <c r="G20" i="21"/>
  <c r="E20" i="21"/>
  <c r="M19" i="21"/>
  <c r="M18" i="21"/>
  <c r="M17" i="21"/>
  <c r="M16" i="21"/>
  <c r="M15" i="21"/>
  <c r="M13" i="21"/>
  <c r="K13" i="21"/>
  <c r="I13" i="21"/>
  <c r="G13" i="21"/>
  <c r="E13" i="21"/>
  <c r="M12" i="21"/>
  <c r="M11" i="21"/>
  <c r="M10" i="21"/>
  <c r="M9" i="21"/>
  <c r="M8" i="21"/>
  <c r="B2" i="21"/>
  <c r="H35" i="19"/>
  <c r="F35" i="19"/>
  <c r="H23" i="19"/>
  <c r="H24" i="19" s="1"/>
  <c r="H30" i="19" s="1"/>
  <c r="H14" i="19"/>
  <c r="F14" i="19"/>
  <c r="F12" i="19"/>
  <c r="H8" i="19"/>
  <c r="H62" i="18"/>
  <c r="F55" i="18"/>
  <c r="B11" i="15" s="1"/>
  <c r="H52" i="18"/>
  <c r="H42" i="18"/>
  <c r="F37" i="18"/>
  <c r="H27" i="18"/>
  <c r="H29" i="18" s="1"/>
  <c r="F22" i="18"/>
  <c r="F21" i="18"/>
  <c r="H17" i="18"/>
  <c r="H7" i="18"/>
  <c r="C1" i="18"/>
  <c r="H180" i="31"/>
  <c r="D179" i="31"/>
  <c r="C179" i="31"/>
  <c r="F27" i="18" l="1"/>
  <c r="F42" i="18"/>
  <c r="B27" i="16"/>
  <c r="F17" i="19"/>
  <c r="F24" i="19" s="1"/>
  <c r="F30" i="19" s="1"/>
  <c r="F17" i="18"/>
  <c r="F29" i="18" s="1"/>
  <c r="F52" i="18"/>
  <c r="F62" i="18" s="1"/>
</calcChain>
</file>

<file path=xl/comments1.xml><?xml version="1.0" encoding="utf-8"?>
<comments xmlns="http://schemas.openxmlformats.org/spreadsheetml/2006/main">
  <authors>
    <author>Usuario de Windows</author>
  </authors>
  <commentList>
    <comment ref="A11" authorId="0">
      <text>
        <r>
          <rPr>
            <b/>
            <sz val="9"/>
            <rFont val="Tahoma"/>
            <charset val="134"/>
          </rPr>
          <t>Usuario de Windows:</t>
        </r>
        <r>
          <rPr>
            <sz val="9"/>
            <rFont val="Tahoma"/>
            <charset val="134"/>
          </rPr>
          <t xml:space="preserve">
Insertar cuenta de cxp corto plazo</t>
        </r>
      </text>
    </comment>
  </commentList>
</comments>
</file>

<file path=xl/sharedStrings.xml><?xml version="1.0" encoding="utf-8"?>
<sst xmlns="http://schemas.openxmlformats.org/spreadsheetml/2006/main" count="1151" uniqueCount="739">
  <si>
    <t>Diferencia para control debe ser cero</t>
  </si>
  <si>
    <t>HOSPITAL DR. FRANCISCO E. MOSCOSO PUELLO</t>
  </si>
  <si>
    <t>Balanza de comprobación</t>
  </si>
  <si>
    <t>Al 30 de Julio de 2021</t>
  </si>
  <si>
    <t>(Valores en RD$)</t>
  </si>
  <si>
    <t xml:space="preserve"> </t>
  </si>
  <si>
    <t>**</t>
  </si>
  <si>
    <t xml:space="preserve">Cuentas </t>
  </si>
  <si>
    <t>DB</t>
  </si>
  <si>
    <t>CR</t>
  </si>
  <si>
    <t>0001</t>
  </si>
  <si>
    <t>Efectivo y Banco</t>
  </si>
  <si>
    <t>0004</t>
  </si>
  <si>
    <t>Cuentas por cobrar ventas de servicios</t>
  </si>
  <si>
    <t>0005</t>
  </si>
  <si>
    <t>Inventario</t>
  </si>
  <si>
    <t>0006</t>
  </si>
  <si>
    <t>Pagos anticipados</t>
  </si>
  <si>
    <t>0012</t>
  </si>
  <si>
    <t>Mobiliarios y equipos de oficina</t>
  </si>
  <si>
    <t>Depreciación acumulada</t>
  </si>
  <si>
    <t>PASIVOS</t>
  </si>
  <si>
    <t>0016</t>
  </si>
  <si>
    <t>Cuentas por pagar a corto plazo</t>
  </si>
  <si>
    <t>0019</t>
  </si>
  <si>
    <t>Retenciones y acumulaciones por pagar</t>
  </si>
  <si>
    <t xml:space="preserve">Beneficios a empleados a corto plazo </t>
  </si>
  <si>
    <t xml:space="preserve">Cuentas por pagar a largo plazo </t>
  </si>
  <si>
    <t>Beneficios a empleados a largo plazo</t>
  </si>
  <si>
    <t>Capital</t>
  </si>
  <si>
    <t>0033</t>
  </si>
  <si>
    <t>Resultado acumulado</t>
  </si>
  <si>
    <t>0032</t>
  </si>
  <si>
    <t>Resultado del período</t>
  </si>
  <si>
    <t>Ajustes</t>
  </si>
  <si>
    <t>0037</t>
  </si>
  <si>
    <t>Ingresos</t>
  </si>
  <si>
    <t>0039</t>
  </si>
  <si>
    <t>Sueldos fijos</t>
  </si>
  <si>
    <t>Sueldos al personal contratado y/o igualado</t>
  </si>
  <si>
    <t>Sueldos al personal fijo en trámite de pensiones</t>
  </si>
  <si>
    <t>Sueldos al personal por servicios especiales</t>
  </si>
  <si>
    <t>Sueldo anual no. 13</t>
  </si>
  <si>
    <t>Proporción de vacaciones no disfrutadas</t>
  </si>
  <si>
    <t>Incentivos y escalafón</t>
  </si>
  <si>
    <t>SOBRESUELDOS</t>
  </si>
  <si>
    <t>Prestación laboral por desvinculación</t>
  </si>
  <si>
    <t>Compensaciones especiales</t>
  </si>
  <si>
    <t>Primas por antigüedad</t>
  </si>
  <si>
    <t>Compensación por horas extraordinarias</t>
  </si>
  <si>
    <t>Compensación por servicio de seguridad</t>
  </si>
  <si>
    <t>Compensaciones por resultado</t>
  </si>
  <si>
    <t>Compensación por distancia</t>
  </si>
  <si>
    <t>Pago de horas extraordinarias, Horas extraordinarias fin de año (Reglamento 523-09)</t>
  </si>
  <si>
    <t>Bono por desempeño</t>
  </si>
  <si>
    <t>GRATIFICACIONES Y BONIFICACIONES</t>
  </si>
  <si>
    <t>Gratificaciones por aniversario de institución</t>
  </si>
  <si>
    <t>CONTRIBUCIONES A LA SEGURIDAD SOCIAL Y RIESGO LABORAL</t>
  </si>
  <si>
    <t>Contribuciones al seguro de salud</t>
  </si>
  <si>
    <t xml:space="preserve">Contribuciones al seguro de pensiones </t>
  </si>
  <si>
    <t>Contribuciones al seguro de riesgo laboral</t>
  </si>
  <si>
    <t>SERVICIOS NO PERSONALES</t>
  </si>
  <si>
    <t>SERVICIOS BÁSICOS</t>
  </si>
  <si>
    <t>0044</t>
  </si>
  <si>
    <t>Servicios telefónico de larga distancia</t>
  </si>
  <si>
    <t>Teléfono local</t>
  </si>
  <si>
    <t>Telefax y correo</t>
  </si>
  <si>
    <t>Servicio de internet y televisión por cable</t>
  </si>
  <si>
    <t>Energía eléctrica</t>
  </si>
  <si>
    <t>Agua</t>
  </si>
  <si>
    <t>Organización de eventos y festividades</t>
  </si>
  <si>
    <t>PUBLICIDAD, IMPRESIÓN Y ENCUADERNACIÓN</t>
  </si>
  <si>
    <t>Publicidad y propaganda</t>
  </si>
  <si>
    <t>Impresión y encuadernación</t>
  </si>
  <si>
    <t>VIÁTICOS</t>
  </si>
  <si>
    <t>Viáticos dentro del país</t>
  </si>
  <si>
    <t>Viáticos fuera del país</t>
  </si>
  <si>
    <t>TRANSPORTE Y ALMACENAJES</t>
  </si>
  <si>
    <t>Pasajes</t>
  </si>
  <si>
    <t>Peajes</t>
  </si>
  <si>
    <t>Almacenaje</t>
  </si>
  <si>
    <t>Fletes</t>
  </si>
  <si>
    <t>ALQUILERES Y RENTA</t>
  </si>
  <si>
    <t>Alquiler de equipo de oficina y muebles</t>
  </si>
  <si>
    <t>Alquileres de equipos de transporte, tracción y elevación</t>
  </si>
  <si>
    <t>Alquilleres y rentas de edificios y locales</t>
  </si>
  <si>
    <t>Alquiler de equipo educacional</t>
  </si>
  <si>
    <t>Alquiler de equipo para computación</t>
  </si>
  <si>
    <t>Otros alquileres</t>
  </si>
  <si>
    <t>SEGUROS</t>
  </si>
  <si>
    <t>Seguro de bienes muebles</t>
  </si>
  <si>
    <t>Seguro de personas</t>
  </si>
  <si>
    <t>CONSERV., REPS. MENORES E INSTALACIONES TEMP.</t>
  </si>
  <si>
    <t>Obras menores en edificaciones</t>
  </si>
  <si>
    <t>Obras para edificación no residencial</t>
  </si>
  <si>
    <t>Servicios especiales de mantenimiento y reparación</t>
  </si>
  <si>
    <t>Mantenimiento y reparación de obras civiles en instalaciones varias</t>
  </si>
  <si>
    <t>Servicios de pintura y derivados con fin de higiene y embellecimiento</t>
  </si>
  <si>
    <t>Reparaciones de obras menores</t>
  </si>
  <si>
    <t>Mant. y rep. De equipo de oficina y muebles</t>
  </si>
  <si>
    <t>Instalaciones eléctricas</t>
  </si>
  <si>
    <t>Mantenimiento y reparación de equipos sanitarios y de laboratorio</t>
  </si>
  <si>
    <t>Mant. y rep. De equipo de transporte, tracción y elevación</t>
  </si>
  <si>
    <t>Mantenimiento y reparación de muebles y equipos de oficina</t>
  </si>
  <si>
    <t>Mantenimiento y reparación de equipo para computación</t>
  </si>
  <si>
    <t>Equipo de telecomunicaciones y señalamiento</t>
  </si>
  <si>
    <t>Pinturas, Lacas, Barnices, Diluyentes y Absorbentes para Pinturas</t>
  </si>
  <si>
    <t xml:space="preserve">OTROS SERVICIOS NO PERSONALES </t>
  </si>
  <si>
    <t>Comisiones y gastos bancarios</t>
  </si>
  <si>
    <t xml:space="preserve">Servicios sanitarios médicos y veterinarios </t>
  </si>
  <si>
    <t>Fumigación</t>
  </si>
  <si>
    <t>Insecticidas, Fumigantes y Otros</t>
  </si>
  <si>
    <t>Limpieza e higiene</t>
  </si>
  <si>
    <t>Eventos generales</t>
  </si>
  <si>
    <t>Festividades</t>
  </si>
  <si>
    <t>Servicios jurídicos</t>
  </si>
  <si>
    <t>Gastos judiciales</t>
  </si>
  <si>
    <t>Servicios de capacitación</t>
  </si>
  <si>
    <t>Otros servicios técnicos profesionales</t>
  </si>
  <si>
    <r>
      <rPr>
        <sz val="12"/>
        <color rgb="FF000000"/>
        <rFont val="Times New Roman"/>
        <charset val="134"/>
      </rPr>
      <t>Impuestos</t>
    </r>
    <r>
      <rPr>
        <sz val="12"/>
        <color theme="1"/>
        <rFont val="Times New Roman"/>
        <charset val="134"/>
      </rPr>
      <t> </t>
    </r>
  </si>
  <si>
    <t>Recolección de residuos sólidos</t>
  </si>
  <si>
    <t>Servicios de informática y sistemas computarizados</t>
  </si>
  <si>
    <t>MATERIALES Y SUMINISTROS</t>
  </si>
  <si>
    <t>ALIMENTOS Y PRODUCTOS AGROFORESTALES</t>
  </si>
  <si>
    <t>Alimentos y bebidas para personas</t>
  </si>
  <si>
    <t>0041</t>
  </si>
  <si>
    <t>Productos forestales</t>
  </si>
  <si>
    <t>TEXTILES Y VESTUARIOS</t>
  </si>
  <si>
    <t>Hilados y telas</t>
  </si>
  <si>
    <t>Acabados textiles</t>
  </si>
  <si>
    <t>Prendas de vestir</t>
  </si>
  <si>
    <t>PRODUCTOS DE PAPEL, CARTÓN E IMPRESO</t>
  </si>
  <si>
    <t>Papel de escritorio</t>
  </si>
  <si>
    <t>Productos de papel y cartón</t>
  </si>
  <si>
    <t>Productos de artes gráficas</t>
  </si>
  <si>
    <t>Productos medicinales para uso humano</t>
  </si>
  <si>
    <t>PRODUCTOS DE CUERO, CAUCHO Y PLÁSTICOS</t>
  </si>
  <si>
    <t>Artículos de cuero</t>
  </si>
  <si>
    <t>Libros, revistas y periódicos</t>
  </si>
  <si>
    <t>Llantas y neumáticos</t>
  </si>
  <si>
    <t>Artículos de caucho</t>
  </si>
  <si>
    <t>Artículos de plástico</t>
  </si>
  <si>
    <t>PRODUCTOS DE MINERALES, METÁLICOS Y NO METÁLICOS</t>
  </si>
  <si>
    <t>Metales y piedras preciosas</t>
  </si>
  <si>
    <t>Productos de cemento</t>
  </si>
  <si>
    <t>Productos de porcelana</t>
  </si>
  <si>
    <t>Productos de yeso</t>
  </si>
  <si>
    <t>Productos de vidrio</t>
  </si>
  <si>
    <t>Productos ferrosos</t>
  </si>
  <si>
    <t>Productos no ferrosos</t>
  </si>
  <si>
    <t>Productos fotoquímicos</t>
  </si>
  <si>
    <t>Herramientas menores</t>
  </si>
  <si>
    <t>Productos de hojalata</t>
  </si>
  <si>
    <t>Accesorios de metal</t>
  </si>
  <si>
    <t>Piedra, arcilla y arena</t>
  </si>
  <si>
    <t>COMBUSTIBLES, LUBRICANTES, PRODUCTOS QUÍMICOS Y CONEXOS</t>
  </si>
  <si>
    <t>Gas GLP</t>
  </si>
  <si>
    <t>Gasolina</t>
  </si>
  <si>
    <t>Gasoil</t>
  </si>
  <si>
    <t>Aceites y grasas</t>
  </si>
  <si>
    <t>Lubricantes</t>
  </si>
  <si>
    <t>Productos químicos de laboratorio y de uso personal</t>
  </si>
  <si>
    <t>Insecticidas, fumigantes y otros</t>
  </si>
  <si>
    <t>Pinturas, lacas, barnices, diluyentes y absorbentes para pinturas</t>
  </si>
  <si>
    <t>PRODUCTOS Y ÚTILES VARIOS</t>
  </si>
  <si>
    <t>Material para limpieza</t>
  </si>
  <si>
    <t>Útiles de escritorio, oficina e informática </t>
  </si>
  <si>
    <t>Útiles menores médico quirurgicos</t>
  </si>
  <si>
    <t>Utiles de cocina y comedor</t>
  </si>
  <si>
    <t>Utiles menores médico quirurgicos y de laboratorio</t>
  </si>
  <si>
    <t>Productos eléctricos y afines</t>
  </si>
  <si>
    <t>Otros repuestos y accesorios menores</t>
  </si>
  <si>
    <t>Productos y Utiles Varios  n.i.p</t>
  </si>
  <si>
    <t>Bonos para útiles diversos</t>
  </si>
  <si>
    <t>Minerales</t>
  </si>
  <si>
    <t>Útiles de cocina y comedor</t>
  </si>
  <si>
    <t>Otros</t>
  </si>
  <si>
    <t>TRANSFERENCIAS CORRIENTES</t>
  </si>
  <si>
    <t>0040</t>
  </si>
  <si>
    <t>Ayudas y donaciones ocacionales a hogares y personas</t>
  </si>
  <si>
    <t>Becas nacionales</t>
  </si>
  <si>
    <t>Becas extranjeras</t>
  </si>
  <si>
    <t>Transferencia Por Disminucion Deuda Publica y Otras</t>
  </si>
  <si>
    <t>0042</t>
  </si>
  <si>
    <t>Transferencias corrientes a asociaciones sin fines de lucro</t>
  </si>
  <si>
    <t xml:space="preserve">Transferencias corrientes </t>
  </si>
  <si>
    <t>Anticipos Financieros</t>
  </si>
  <si>
    <t>Gasto de depreciación</t>
  </si>
  <si>
    <t>Gasto de amortización</t>
  </si>
  <si>
    <t>Pérdida por retiro</t>
  </si>
  <si>
    <t>Otros Gastos</t>
  </si>
  <si>
    <t>Balance</t>
  </si>
  <si>
    <t>Estado de Situación Financiera</t>
  </si>
  <si>
    <t>4.1.2.3.01</t>
  </si>
  <si>
    <t>Mapeo</t>
  </si>
  <si>
    <t>Activos</t>
  </si>
  <si>
    <t>Activos corrientes</t>
  </si>
  <si>
    <t>Efectivo y equivalentes de efectivo  (Nota 7)</t>
  </si>
  <si>
    <t>0002</t>
  </si>
  <si>
    <t>Inversiones a corto plazo (Nota 8)</t>
  </si>
  <si>
    <t>0003</t>
  </si>
  <si>
    <t>Porción corriente de documentos por cobrar (Nota 9)</t>
  </si>
  <si>
    <t>Cuenta por cobrar a corto plazo (Notas 8)</t>
  </si>
  <si>
    <t>Inventarios (Nota 9)</t>
  </si>
  <si>
    <t>Pagos anticipados (Nota 12)</t>
  </si>
  <si>
    <t>0007</t>
  </si>
  <si>
    <t>Otros activos corrientes (Nota 13)</t>
  </si>
  <si>
    <t>Total activos corrientes</t>
  </si>
  <si>
    <t>Activos no corrientes</t>
  </si>
  <si>
    <t>0008</t>
  </si>
  <si>
    <t>Cuentas por cobrar a largo plazo (Notas 14)</t>
  </si>
  <si>
    <t>0009</t>
  </si>
  <si>
    <t>Documentos por cobrar (Nota 15)</t>
  </si>
  <si>
    <t>0010</t>
  </si>
  <si>
    <t>Inversiones a largo plazo (Nota 16)</t>
  </si>
  <si>
    <t>0011</t>
  </si>
  <si>
    <t>Otros activos financieros (Notas 17)</t>
  </si>
  <si>
    <t>Mobiliarios y equipos neto (Nota 10)</t>
  </si>
  <si>
    <t>0013</t>
  </si>
  <si>
    <t xml:space="preserve">Activos intangibles (Nota 10) </t>
  </si>
  <si>
    <t>0014</t>
  </si>
  <si>
    <t xml:space="preserve">Otros activos no financieros (Nota 20) </t>
  </si>
  <si>
    <t>Total activos no corrientes</t>
  </si>
  <si>
    <t>Total activos</t>
  </si>
  <si>
    <t>Pasivos</t>
  </si>
  <si>
    <t>Pasivos corrientes</t>
  </si>
  <si>
    <t>0015</t>
  </si>
  <si>
    <t>Sobregiro bancario (Nota 21)</t>
  </si>
  <si>
    <t>Cuentas por pagar a corto plazo (Nota 11)</t>
  </si>
  <si>
    <t>0017</t>
  </si>
  <si>
    <t>Préstamos a corto plazo (Nota 23)</t>
  </si>
  <si>
    <t>0018</t>
  </si>
  <si>
    <t>Parte corriente de préstamos a largo plazo (Nota 24)</t>
  </si>
  <si>
    <t>Retenciones y acumulaciones por pagar (Nota 12)</t>
  </si>
  <si>
    <t>0020</t>
  </si>
  <si>
    <t>Provisiones a corto plazo (Nota 26)</t>
  </si>
  <si>
    <t>0021</t>
  </si>
  <si>
    <t>Beneficios a empleados a corto plazo (Nota 13)</t>
  </si>
  <si>
    <t>0022</t>
  </si>
  <si>
    <t>Pensiones (Nota 28)</t>
  </si>
  <si>
    <t>0023</t>
  </si>
  <si>
    <t>Otros pasivos corrientes (Nota 29)</t>
  </si>
  <si>
    <t>Total pasivos corrientes</t>
  </si>
  <si>
    <t>Pasivos no corrientes</t>
  </si>
  <si>
    <t>0024</t>
  </si>
  <si>
    <t>Cuentas por pagar a largo plazo (Nota 14)</t>
  </si>
  <si>
    <t>0025</t>
  </si>
  <si>
    <t>Préstamos a largo plazo (Nota 31)</t>
  </si>
  <si>
    <t>0026</t>
  </si>
  <si>
    <t>Instrumentos de deuda (Nota 32)</t>
  </si>
  <si>
    <t>0027</t>
  </si>
  <si>
    <t>Provisiones a largo plazo (Nota 33)</t>
  </si>
  <si>
    <t>0028</t>
  </si>
  <si>
    <t>Beneficios a empleados a largo plazo (Nota 15)</t>
  </si>
  <si>
    <t>0029</t>
  </si>
  <si>
    <t>Otros pasivos no corrientes (Nota 35)</t>
  </si>
  <si>
    <t>Total pasivos no corrientes</t>
  </si>
  <si>
    <t xml:space="preserve">Total pasivos </t>
  </si>
  <si>
    <t>Activos Netos/Patrimonio (Nota 16)</t>
  </si>
  <si>
    <t>0030</t>
  </si>
  <si>
    <t>0031</t>
  </si>
  <si>
    <t>Reservas</t>
  </si>
  <si>
    <t>Resultados positivos (ahorro) / negativo (desahorro)</t>
  </si>
  <si>
    <t xml:space="preserve">Resultados acumulados </t>
  </si>
  <si>
    <t>0034</t>
  </si>
  <si>
    <t>Intereses minoritarios</t>
  </si>
  <si>
    <t>Total activos netos/patrimonio</t>
  </si>
  <si>
    <t>Total pasivos y activos netos/patrimonio</t>
  </si>
  <si>
    <t>Servicio Nacional de Salud</t>
  </si>
  <si>
    <t>Estado de Rendimiento Financiero</t>
  </si>
  <si>
    <t>Del ejercicio terminado al 31 de Septiembre 2022</t>
  </si>
  <si>
    <t>4.1.2.1.01</t>
  </si>
  <si>
    <t>Ingresos (Nota 17)</t>
  </si>
  <si>
    <t>0035</t>
  </si>
  <si>
    <t xml:space="preserve">Impuestos </t>
  </si>
  <si>
    <t>0036</t>
  </si>
  <si>
    <t>Ingresos por transacciones con contraprestación</t>
  </si>
  <si>
    <t>Transferencias</t>
  </si>
  <si>
    <t>0038</t>
  </si>
  <si>
    <t>Recargos, multas y otros ingresos</t>
  </si>
  <si>
    <t>Total ingresos</t>
  </si>
  <si>
    <t>Gastos (Notas 18, 19, 20, 21 y 22)</t>
  </si>
  <si>
    <t>Sueldos, salarios y beneficios a empleados</t>
  </si>
  <si>
    <t>Subvenciones y otros pagos por transferencias</t>
  </si>
  <si>
    <t>Suministros y materiales para consumo</t>
  </si>
  <si>
    <t>Gasto de depreciación y amortización</t>
  </si>
  <si>
    <t>0043</t>
  </si>
  <si>
    <t>Deterioro del valor de propiedad, planta y equipo</t>
  </si>
  <si>
    <t>Otros gastos</t>
  </si>
  <si>
    <t>0045</t>
  </si>
  <si>
    <t>Gastos financieros</t>
  </si>
  <si>
    <t>Total gastos</t>
  </si>
  <si>
    <t>0046</t>
  </si>
  <si>
    <t>Ganancia (pérdida) por diferencia cambiaria</t>
  </si>
  <si>
    <t>0047</t>
  </si>
  <si>
    <t xml:space="preserve">Participación en resultado de asociadas </t>
  </si>
  <si>
    <t>Atribuible a:</t>
  </si>
  <si>
    <t>0048</t>
  </si>
  <si>
    <t>Propietarios de la entidad controladora</t>
  </si>
  <si>
    <t>0049</t>
  </si>
  <si>
    <t xml:space="preserve">Intereses minoritarios </t>
  </si>
  <si>
    <t>Estado de Cambio de Activo / Patrimonio</t>
  </si>
  <si>
    <t>Del ejercicio terminado al 31 de diciembre de 2017 y 2016</t>
  </si>
  <si>
    <t>Capital Aportado</t>
  </si>
  <si>
    <t>Cambios en Políticas Contables</t>
  </si>
  <si>
    <t>Revaluación</t>
  </si>
  <si>
    <t>Resultados Acumulados</t>
  </si>
  <si>
    <t>Total Activos Netos / Patrimonio</t>
  </si>
  <si>
    <t>Saldo al 31 de diciembre de 2015</t>
  </si>
  <si>
    <t>Cambio en políticas contables</t>
  </si>
  <si>
    <t>Revaluación de Propiedad, planta y equipo</t>
  </si>
  <si>
    <t xml:space="preserve">Ajuste al patrimonio </t>
  </si>
  <si>
    <t>Saldo al 31 de diciembre de 2016</t>
  </si>
  <si>
    <t>Efecto del gasto de depreciación de los activos revaluados</t>
  </si>
  <si>
    <t>Saldo al 31 de Diciembre de 2017</t>
  </si>
  <si>
    <t>Estado de Flujo de Efectivo</t>
  </si>
  <si>
    <t>Flujos de efectivo procedentes de actividades operativas</t>
  </si>
  <si>
    <t>Cobros impuestos</t>
  </si>
  <si>
    <t>Contribuciones de la seguridad social</t>
  </si>
  <si>
    <t>Cobros por venta de bienes y servicios y arrendamientos</t>
  </si>
  <si>
    <t>Cobros de subvenciones, transferencias, y otras asignaciones</t>
  </si>
  <si>
    <t>Cobros de seguros por primas, reclamos y otros</t>
  </si>
  <si>
    <t>Cobros por contratos mantenidos para negocios o intercambio</t>
  </si>
  <si>
    <t>Cobros de intereses financieros</t>
  </si>
  <si>
    <t>Otros cobros</t>
  </si>
  <si>
    <t>Pagos a otras entidades para financiar sus operaciones (Transferencias)</t>
  </si>
  <si>
    <t>Pagos a los trabajadores o en beneficio de ellos</t>
  </si>
  <si>
    <t>Pagos por contribuciones a la seguridad social</t>
  </si>
  <si>
    <t>Pagos de pensiones y jubilaciones</t>
  </si>
  <si>
    <t xml:space="preserve">Pagos a proveedores </t>
  </si>
  <si>
    <t>Pagos por contratos mantenidos para negocios o intercambio</t>
  </si>
  <si>
    <t xml:space="preserve">Pagos de intereses </t>
  </si>
  <si>
    <t xml:space="preserve">Otros pagos </t>
  </si>
  <si>
    <t>Flujos de efectivo netos de las actividades de operación</t>
  </si>
  <si>
    <t>Flujos de efectivo de las actividades de inversión</t>
  </si>
  <si>
    <t xml:space="preserve">Cobros por venta de propiedad, planta y equipo </t>
  </si>
  <si>
    <t>Cobros por venta de intangibles y otros activos de largo plazo</t>
  </si>
  <si>
    <t>Cobros por títulos patrimoniales o de deuda y participación en asociaciones</t>
  </si>
  <si>
    <t>Cobros por reembolsos de préstamos o anticipos hechos a terceros</t>
  </si>
  <si>
    <t>Cobros por conceptos de contratos a futuro, a plazo, opciones o permuta</t>
  </si>
  <si>
    <t xml:space="preserve">Pagos por adquisición de propiedad, planta y equipo </t>
  </si>
  <si>
    <t>Pagos por adquisición de intangibles y otros activos de largo plazo</t>
  </si>
  <si>
    <t>Pagos por adquisición de títulos patrimoniales o de deuda y participación en asociaciones</t>
  </si>
  <si>
    <t>Pagos por otorgamiento de préstamos o anticipos hechos a terceros</t>
  </si>
  <si>
    <t>Pagos por conceptos de contratos a futuro, a plazo, opciones o permuta</t>
  </si>
  <si>
    <t>Pagos por costos de construcciones y desarrollos en proceso</t>
  </si>
  <si>
    <t xml:space="preserve">Flujos de efectivo netos por las actividades de inversión </t>
  </si>
  <si>
    <t>Flujos de efectivo de las actividades de financiación</t>
  </si>
  <si>
    <t>Cobro por emisión de títulos de deudas, bonos</t>
  </si>
  <si>
    <t>Cobro por préstamos, pagarés, hipotecas</t>
  </si>
  <si>
    <t>Cobro por aporte de accionista</t>
  </si>
  <si>
    <t>Cobro de los arrendatarios por contratos de arrendamientos financieros</t>
  </si>
  <si>
    <t>Pago reembolso en efectivo de los montos recibidos en emisión de títulos de deudas, bonos</t>
  </si>
  <si>
    <t>Pago reembolso en efectivo de los montos recibidos en préstamos, pagarés, hipotecas</t>
  </si>
  <si>
    <t>Pago reembolso de efectivo recibió por aporte de accionista</t>
  </si>
  <si>
    <t xml:space="preserve">Pago por distribución/dividendos al gobierno </t>
  </si>
  <si>
    <t>Pago de los arrendatarios por contratos de arrendamientos financieros</t>
  </si>
  <si>
    <t>Flujos de efectivo netos por las actividades de financiación</t>
  </si>
  <si>
    <t xml:space="preserve">Incremento/(Disminución) neta en efectivo y equivalentes al efectivo </t>
  </si>
  <si>
    <t xml:space="preserve">Efectivo y equivalentes al efectivo al principio del período </t>
  </si>
  <si>
    <t xml:space="preserve">Efectivo y equivalentes al efectivo al final del período </t>
  </si>
  <si>
    <t>Diferencia para control debe ser cero (0)</t>
  </si>
  <si>
    <t>DIRECCION FINANCIERA</t>
  </si>
  <si>
    <t>BALANZA DE COMPROBACIÓN</t>
  </si>
  <si>
    <t>Julio Desde: 01</t>
  </si>
  <si>
    <t>Julio Hasta : 30</t>
  </si>
  <si>
    <t>Año : 2021</t>
  </si>
  <si>
    <t>.</t>
  </si>
  <si>
    <t>CUENTA</t>
  </si>
  <si>
    <t>CONCEPTO</t>
  </si>
  <si>
    <t>BALANCE INICIAL</t>
  </si>
  <si>
    <t>DEBITO</t>
  </si>
  <si>
    <t>CREDITO</t>
  </si>
  <si>
    <t>BALANCE</t>
  </si>
  <si>
    <t>11010100020000</t>
  </si>
  <si>
    <t>Caja Chica</t>
  </si>
  <si>
    <t>11010202010000</t>
  </si>
  <si>
    <t>SEGURIDAD SOCIAL 020-106787-0</t>
  </si>
  <si>
    <t>11010202020000</t>
  </si>
  <si>
    <t>APORTE Y DONACIONES (TB) 020-144980-5</t>
  </si>
  <si>
    <t>11010202030000</t>
  </si>
  <si>
    <t>MANTENIMINETO CLINIAS RURALES #314-000027-0</t>
  </si>
  <si>
    <t>11010202040000</t>
  </si>
  <si>
    <t>SUBVENCIONES REGIONAL #314-000000-0</t>
  </si>
  <si>
    <t>11010202050000</t>
  </si>
  <si>
    <t>PROYECTOS (VIH) 020-107073-1</t>
  </si>
  <si>
    <t>11010202060000</t>
  </si>
  <si>
    <t>CUENTA ÚNICA DEL TESORO #010-252341-0</t>
  </si>
  <si>
    <t>11010202070000</t>
  </si>
  <si>
    <t>PROYECTO 3207 #314-000187-0</t>
  </si>
  <si>
    <t>11040200010000</t>
  </si>
  <si>
    <t>Cuentas por Cobrar al Sector Publico No Financiero</t>
  </si>
  <si>
    <t>11060100000000</t>
  </si>
  <si>
    <t>Existencia de Bienes de Cambios y Consumo</t>
  </si>
  <si>
    <t>11980000000000</t>
  </si>
  <si>
    <t>Otros Activos</t>
  </si>
  <si>
    <t>12060100010000</t>
  </si>
  <si>
    <t>Maquinarias y Equipos de Producción</t>
  </si>
  <si>
    <t>12060100050000</t>
  </si>
  <si>
    <t>Equipos Médicos, Sanitarios y Veterinarios</t>
  </si>
  <si>
    <t>12060100030000</t>
  </si>
  <si>
    <t>Equipo de Transporte, Tracción y Elevación</t>
  </si>
  <si>
    <t>12060100040000</t>
  </si>
  <si>
    <t>Equipos de Computo</t>
  </si>
  <si>
    <t>12060100070000</t>
  </si>
  <si>
    <t>Equipos y Muebles de Oficinas</t>
  </si>
  <si>
    <t>12069900099999</t>
  </si>
  <si>
    <t>Depreciacion Acumulada</t>
  </si>
  <si>
    <t>21030200040000</t>
  </si>
  <si>
    <t>Contribucion a la Seguridad Social</t>
  </si>
  <si>
    <t>21030200010000</t>
  </si>
  <si>
    <t>Proveedores Directos interno a Pagar a Corto Plazo</t>
  </si>
  <si>
    <t>21030600010000</t>
  </si>
  <si>
    <t>Retenciones Impositivas por Pagar</t>
  </si>
  <si>
    <t>21030100040000</t>
  </si>
  <si>
    <t>Contribucion a la Seguridad Social por Pagar</t>
  </si>
  <si>
    <t>21980200019999</t>
  </si>
  <si>
    <t>Regalia por pagar (sueldo 13)</t>
  </si>
  <si>
    <t>2103020998000</t>
  </si>
  <si>
    <t>Oros Proveedores Directos por pagar</t>
  </si>
  <si>
    <t>32010000000000</t>
  </si>
  <si>
    <t>Capital Institucional</t>
  </si>
  <si>
    <t>32030100000000</t>
  </si>
  <si>
    <t>Resultados de Ejercicios Anteriores</t>
  </si>
  <si>
    <t>32030200000000</t>
  </si>
  <si>
    <t>Resultado del Ejercicios</t>
  </si>
  <si>
    <t>41040000000000</t>
  </si>
  <si>
    <t>Transferencias Recibidas</t>
  </si>
  <si>
    <t>41050100020000</t>
  </si>
  <si>
    <t>Donaciones Corrientes de Organismos Internacionales</t>
  </si>
  <si>
    <t>41040100020000</t>
  </si>
  <si>
    <t>Transferencias Corrientes de la Administración Central</t>
  </si>
  <si>
    <t>41040100040000</t>
  </si>
  <si>
    <t>Transferencias Corrientes de Inst. de la Seguridad Social</t>
  </si>
  <si>
    <t>41029809980000</t>
  </si>
  <si>
    <t>Otros Ingresos</t>
  </si>
  <si>
    <t>41050109980000</t>
  </si>
  <si>
    <t>Otras Donaciones Corrientes</t>
  </si>
  <si>
    <t>51010100010001</t>
  </si>
  <si>
    <t>Sueldos Fijos</t>
  </si>
  <si>
    <t>51010100030000</t>
  </si>
  <si>
    <t>Compensaciones directas al Personal</t>
  </si>
  <si>
    <t>51010100050000</t>
  </si>
  <si>
    <t>Honorarios</t>
  </si>
  <si>
    <t>51010100070001</t>
  </si>
  <si>
    <t>Regalia Pascual</t>
  </si>
  <si>
    <t>Prestaciones laborales</t>
  </si>
  <si>
    <t>51010100080001</t>
  </si>
  <si>
    <t>Contribuciones al Seguro de Salud</t>
  </si>
  <si>
    <t>51010100800020</t>
  </si>
  <si>
    <t>Contribuciones al Seguro de Pensiones</t>
  </si>
  <si>
    <t>5101010080003</t>
  </si>
  <si>
    <t>Contribuciones al Seguro de Riesgo Laboral</t>
  </si>
  <si>
    <t>51010200010001</t>
  </si>
  <si>
    <t>Servicios de Comunicaciones</t>
  </si>
  <si>
    <t xml:space="preserve">  </t>
  </si>
  <si>
    <t>51010200010999</t>
  </si>
  <si>
    <t>Otros Servicios no Personales</t>
  </si>
  <si>
    <t>51010200010002</t>
  </si>
  <si>
    <t>SERVICIOS BASICOS</t>
  </si>
  <si>
    <t>51010200010003</t>
  </si>
  <si>
    <t>Públicidad , Impresiones y Encuadernaciones</t>
  </si>
  <si>
    <t>51010200020003</t>
  </si>
  <si>
    <t>Productod de Papel, Carton e Impresos</t>
  </si>
  <si>
    <t>51010200020005</t>
  </si>
  <si>
    <t>Productos de Cuero,Caucho y Plastico</t>
  </si>
  <si>
    <t>51010200010004</t>
  </si>
  <si>
    <t>Viaticos Dentro y Fuera del País</t>
  </si>
  <si>
    <t>51010200010006</t>
  </si>
  <si>
    <t>Alquileres</t>
  </si>
  <si>
    <t>51010200010007</t>
  </si>
  <si>
    <t>Seguros</t>
  </si>
  <si>
    <t>51010200010005</t>
  </si>
  <si>
    <t>Transporte y Almacenamiento</t>
  </si>
  <si>
    <t>51010200010008</t>
  </si>
  <si>
    <t>Consevacion,Reparaciones Mmenores y Const.</t>
  </si>
  <si>
    <t>Comisiones y Gastos Bancarios</t>
  </si>
  <si>
    <t>51010200020001</t>
  </si>
  <si>
    <t>Alimentos y Productos Agroforestales</t>
  </si>
  <si>
    <t>51010200020002</t>
  </si>
  <si>
    <t>Textiles y Utiles Varios</t>
  </si>
  <si>
    <t>51010200020900</t>
  </si>
  <si>
    <t>Materiales y Suministros</t>
  </si>
  <si>
    <t>51010200020004</t>
  </si>
  <si>
    <t>Combustibles, Lubricantes, Productos quimicos y Conexos</t>
  </si>
  <si>
    <t>51010200020007</t>
  </si>
  <si>
    <t>Productos y Utiles Varios</t>
  </si>
  <si>
    <t>51001990009999</t>
  </si>
  <si>
    <t xml:space="preserve">Depreciacion </t>
  </si>
  <si>
    <t/>
  </si>
  <si>
    <t>TOTAL</t>
  </si>
  <si>
    <t>Nota #18,19,20,21 y 22 Gastos Generales</t>
  </si>
  <si>
    <t>Del ejercicio terminado al 31 de Julio del 2022</t>
  </si>
  <si>
    <t>Detalles</t>
  </si>
  <si>
    <t>Monto</t>
  </si>
  <si>
    <t>Gastos de Consumo</t>
  </si>
  <si>
    <t>Remuneraciones</t>
  </si>
  <si>
    <t>Sueldos para Cargos Fijos</t>
  </si>
  <si>
    <t>Sueldos Personal Temporero</t>
  </si>
  <si>
    <t>Compensaciones Directas al Personal</t>
  </si>
  <si>
    <t>Jornales</t>
  </si>
  <si>
    <t>Dietas y Gastos de Representacion</t>
  </si>
  <si>
    <t>Prestaciones y Bonificaciones</t>
  </si>
  <si>
    <t>Contribuciones a la Seguridad Social</t>
  </si>
  <si>
    <t>Otros Servicios Personales</t>
  </si>
  <si>
    <t>Bienes y Servicios</t>
  </si>
  <si>
    <t>Servicios no Personales</t>
  </si>
  <si>
    <t>Servicios Basicos</t>
  </si>
  <si>
    <t>Publicidad, Impresiones y Encuadernaciones</t>
  </si>
  <si>
    <t>Viaticos Dentro y Fuera del Pais</t>
  </si>
  <si>
    <t>Transporte y Almacenaje</t>
  </si>
  <si>
    <t>Conservacion, Reparaciones Menores y Construcciones Temporales</t>
  </si>
  <si>
    <t>Otros Servicios No Personales</t>
  </si>
  <si>
    <t>Textiles y Vestuarios</t>
  </si>
  <si>
    <t>Productos de Papel, Carton e Impresos</t>
  </si>
  <si>
    <t>Combustibles, Lubricantes, Productos Auimicos y Conexos</t>
  </si>
  <si>
    <t>Productos de Cuero, Caucho y Plastico</t>
  </si>
  <si>
    <t>Productos de Minerales Metalicos y no Metalicos</t>
  </si>
  <si>
    <t>Direccion general de Contabilidad Gubernamental</t>
  </si>
  <si>
    <t>Plan de Cuentas General Para el Sector Publico</t>
  </si>
  <si>
    <t>Gastos por Cuentas Incobrables</t>
  </si>
  <si>
    <t>Perdidas en Rentas por Recaudar</t>
  </si>
  <si>
    <t>Perdidas en Cuentas Por Cobrar</t>
  </si>
  <si>
    <t>Gastos Financieros</t>
  </si>
  <si>
    <t>Intereses de la Deuda Interna</t>
  </si>
  <si>
    <t xml:space="preserve">   </t>
  </si>
  <si>
    <t>Intereses de la Deuda Externa</t>
  </si>
  <si>
    <t>Comisiones de la Deuda Interna</t>
  </si>
  <si>
    <t>Comisiones de la Deuda Externa</t>
  </si>
  <si>
    <t>Perdida en Operaciones Financieras</t>
  </si>
  <si>
    <t>Transferencias y Donaciones Corrientes</t>
  </si>
  <si>
    <t>Transferencias Corrientes</t>
  </si>
  <si>
    <t>Prestaciones de la Seguridad Social</t>
  </si>
  <si>
    <t>Transferencias al Sector Privado</t>
  </si>
  <si>
    <t>Transferencias al Sector Publico</t>
  </si>
  <si>
    <t>Transferencias al Sector Externo</t>
  </si>
  <si>
    <t>Donaciones Dorrientes</t>
  </si>
  <si>
    <t>Donaciones a Gobiernos Exranjeros</t>
  </si>
  <si>
    <t>Total Gastos Generales</t>
  </si>
  <si>
    <t>Servicio Regional de Salud</t>
  </si>
  <si>
    <t xml:space="preserve">Nota # 7: Efectivo Caja y Bancos </t>
  </si>
  <si>
    <t># Cta.</t>
  </si>
  <si>
    <t>Nombre de cuenta</t>
  </si>
  <si>
    <t>Operaciones Ex PSS</t>
  </si>
  <si>
    <t xml:space="preserve"> Fondo Salud Ex-PSS </t>
  </si>
  <si>
    <t>160-112014</t>
  </si>
  <si>
    <r>
      <rPr>
        <sz val="7"/>
        <color rgb="FF212121"/>
        <rFont val="Times New Roman"/>
        <charset val="134"/>
      </rPr>
      <t> </t>
    </r>
    <r>
      <rPr>
        <sz val="11"/>
        <color rgb="FF212121"/>
        <rFont val="Times New Roman"/>
        <charset val="134"/>
      </rPr>
      <t>Servicio Nacional de Salud (Fondos Senasa)</t>
    </r>
  </si>
  <si>
    <t>314-0000776</t>
  </si>
  <si>
    <t xml:space="preserve"> Fondo Operativo </t>
  </si>
  <si>
    <t>240-020561-7</t>
  </si>
  <si>
    <t xml:space="preserve">Cuenta Nueva Ranchito </t>
  </si>
  <si>
    <t>314-00145-4</t>
  </si>
  <si>
    <t xml:space="preserve">Fondos Especiales CDC </t>
  </si>
  <si>
    <t>314-0000920-0</t>
  </si>
  <si>
    <t xml:space="preserve">Cuenta VIH </t>
  </si>
  <si>
    <t>314-000181-0</t>
  </si>
  <si>
    <t xml:space="preserve">Cuenta Tuberculosis </t>
  </si>
  <si>
    <t>Venta de Servicios</t>
  </si>
  <si>
    <t>Cuenta Proyecto FGRSS</t>
  </si>
  <si>
    <t>Anticipo Financieros</t>
  </si>
  <si>
    <t>Cta. Nomina</t>
  </si>
  <si>
    <t>Total balance cuentas de bancarias del Reservas</t>
  </si>
  <si>
    <t>Tesoreria Nacional</t>
  </si>
  <si>
    <t>Fondo de la Direccion Central Servicio Nacional de Salud</t>
  </si>
  <si>
    <t>Sud- Cuenta Cuota de Pago Direccion Central Servicio Nacional de Salud</t>
  </si>
  <si>
    <t>Cuenta Direccion Central SNS</t>
  </si>
  <si>
    <t>Recaudacion Establecimiento de Salud PSS</t>
  </si>
  <si>
    <t>Cuenta Colectora Recursos Directos PSS</t>
  </si>
  <si>
    <t>Sud- Cuenta Disponibilidad Direccion Central Servicio Nacional de Salud</t>
  </si>
  <si>
    <t>Sub-Cuota de Pago Direccion Central Servicio Nacional de Salud</t>
  </si>
  <si>
    <t>Total balance cuentas de bancarias tesoreria nacional</t>
  </si>
  <si>
    <t>Total efectivo y equivalentes de efectivo</t>
  </si>
  <si>
    <t>Servicio  Regional de Salud</t>
  </si>
  <si>
    <t xml:space="preserve">                            HOSPITAL DR. FRANCISCO E. MOSCOSO PUELLO</t>
  </si>
  <si>
    <t>Nota # 13: Beneficios a Empleados por Pagar a Corto Plazo</t>
  </si>
  <si>
    <t>Detalle</t>
  </si>
  <si>
    <t>Sueldos Por Pagar</t>
  </si>
  <si>
    <t xml:space="preserve">Viaticos Empleados </t>
  </si>
  <si>
    <t xml:space="preserve">Prestaciones Laborales Por Pagar Empleados </t>
  </si>
  <si>
    <t>Total Beneficios a Empleados por Pagar a Corto Plazo</t>
  </si>
  <si>
    <t xml:space="preserve">    HOSPITAL DR. FRANCISCO E. MOSCOSO PUELLO</t>
  </si>
  <si>
    <t>Notas # 8: Cuenta Por Cobrar</t>
  </si>
  <si>
    <t>Cuentas Por Cobrar  Colaboradores</t>
  </si>
  <si>
    <t>Otras  Cuentas Por Cobrar (Retencion IR-3)</t>
  </si>
  <si>
    <t>Cuentas por Cobrar Proyecto FGBRSS</t>
  </si>
  <si>
    <t xml:space="preserve">Cuentas por Cobrar Ventas de Servicios </t>
  </si>
  <si>
    <t>Anticipos financieros</t>
  </si>
  <si>
    <t>Total Cuentas Por Cobrar</t>
  </si>
  <si>
    <t xml:space="preserve">                HOSPITAL DR. FRANCISCO E. MOSCOSO PUELLO</t>
  </si>
  <si>
    <t>Nota # 11: Cuentas por Pagar a Corto Plazo</t>
  </si>
  <si>
    <t>Cuentas por Pagar Suplidores</t>
  </si>
  <si>
    <t>Total Cuentas Por Pagar a Corto Plazo</t>
  </si>
  <si>
    <t>Nota 17: Ingresos</t>
  </si>
  <si>
    <t>Ingresos con Contraprestacion de Servicios</t>
  </si>
  <si>
    <t>Sub-Total</t>
  </si>
  <si>
    <t>Ingresos sin  Contraprestacion de Servicios</t>
  </si>
  <si>
    <t>Total</t>
  </si>
  <si>
    <t>Nota #12:  Retenciones y Acumulaciones</t>
  </si>
  <si>
    <t>Del ejercicio terminado al 30 de Julio 2021</t>
  </si>
  <si>
    <t>Retenciones ISR Empleados</t>
  </si>
  <si>
    <t>Retencion ISR 5%</t>
  </si>
  <si>
    <t>Retenciones ISR 10%</t>
  </si>
  <si>
    <t xml:space="preserve">Retencion ITBIS </t>
  </si>
  <si>
    <t>Infotep</t>
  </si>
  <si>
    <t>Retencion Seguridad Social</t>
  </si>
  <si>
    <t>Retencion de Supervision de Obras</t>
  </si>
  <si>
    <t>Retencion ley 6-86 Pensiones</t>
  </si>
  <si>
    <t xml:space="preserve">Total Retenciones y Acumulaciones </t>
  </si>
  <si>
    <t>Nota a los Estados Financieros</t>
  </si>
  <si>
    <t xml:space="preserve">Del ejercicio terminado al 30 de Octubre del 2022 </t>
  </si>
  <si>
    <t>Nota:10</t>
  </si>
  <si>
    <t xml:space="preserve">Mobiliarios y equipos neto </t>
  </si>
  <si>
    <t>Propiedad, Planta y Equipo neto</t>
  </si>
  <si>
    <t>Terreno</t>
  </si>
  <si>
    <t>Infra-</t>
  </si>
  <si>
    <t>Edific. Y</t>
  </si>
  <si>
    <t>Mobiliario y</t>
  </si>
  <si>
    <t xml:space="preserve">Equipo de </t>
  </si>
  <si>
    <t xml:space="preserve">Contrucciones </t>
  </si>
  <si>
    <t>Estructura</t>
  </si>
  <si>
    <t>Componentes</t>
  </si>
  <si>
    <t>Equipos y otros</t>
  </si>
  <si>
    <t>Transporte y Otros</t>
  </si>
  <si>
    <t>en Procesos</t>
  </si>
  <si>
    <t>Costo  de Adquisicion (2017)</t>
  </si>
  <si>
    <t xml:space="preserve">Adiciones </t>
  </si>
  <si>
    <t>Superavit Revaluacion</t>
  </si>
  <si>
    <t>Menos:   Retiros</t>
  </si>
  <si>
    <t>otros</t>
  </si>
  <si>
    <t>Saldo al Final del Periodo</t>
  </si>
  <si>
    <t>Al Inicio del periodo</t>
  </si>
  <si>
    <t>Cargo del periodo</t>
  </si>
  <si>
    <t>Propiedad, Planta y Equipos Netos (2018)</t>
  </si>
  <si>
    <t>Nota #14: Cuentas por Pagar Largo Plazo</t>
  </si>
  <si>
    <t xml:space="preserve">Cuentas por Pagar Hospitalaria  Largo Plazo  </t>
  </si>
  <si>
    <t>Total Cuentas Por Pagar a Largo Plazo</t>
  </si>
  <si>
    <t xml:space="preserve">Nota #16: Patrimonio </t>
  </si>
  <si>
    <t xml:space="preserve">Del ejercicio terminado Al 30 De Enero 2020 </t>
  </si>
  <si>
    <t xml:space="preserve">Capital                                                                      </t>
  </si>
  <si>
    <t>Resultados positivos (ahorro)/negativo (desahorro)</t>
  </si>
  <si>
    <r>
      <rPr>
        <sz val="12"/>
        <color theme="1"/>
        <rFont val="Times New Roman"/>
        <charset val="134"/>
      </rPr>
      <t xml:space="preserve">Resultado acumulado                                               </t>
    </r>
    <r>
      <rPr>
        <u/>
        <sz val="12"/>
        <color theme="1"/>
        <rFont val="Times New Roman"/>
        <charset val="134"/>
      </rPr>
      <t xml:space="preserve">        </t>
    </r>
  </si>
  <si>
    <t>Total Patrimonio Neto</t>
  </si>
  <si>
    <t>Nota # 9: Inventario</t>
  </si>
  <si>
    <t>Descripción</t>
  </si>
  <si>
    <t>Inventario de Útiles  y Suministro  de Oficina</t>
  </si>
  <si>
    <t>Inventario Medicamentos</t>
  </si>
  <si>
    <t xml:space="preserve">Inventario de  Material Med. Quirurjicos. </t>
  </si>
  <si>
    <t>Total Inventario</t>
  </si>
  <si>
    <t>Nota #15: Beneficios a Empleados por Pagar Largo Plazo</t>
  </si>
  <si>
    <t>Del ejercicio terminado Al 30 Enero del 2020</t>
  </si>
  <si>
    <t>Total Cuentas Por Pagar  Largo Plazo</t>
  </si>
  <si>
    <t>Gastos Generales</t>
  </si>
  <si>
    <t xml:space="preserve">Del ejercicio terminado </t>
  </si>
  <si>
    <t>Distrito Nacional</t>
  </si>
  <si>
    <t>Sto. Dgo</t>
  </si>
  <si>
    <t>San Cristobal</t>
  </si>
  <si>
    <t>Santiago</t>
  </si>
  <si>
    <t xml:space="preserve">San Francisco </t>
  </si>
  <si>
    <t>Barahona</t>
  </si>
  <si>
    <t>San Pedro</t>
  </si>
  <si>
    <t>San Juan</t>
  </si>
  <si>
    <t>Mao</t>
  </si>
  <si>
    <t>Vega</t>
  </si>
  <si>
    <t>Sede Principal</t>
  </si>
  <si>
    <t>Metropolitano</t>
  </si>
  <si>
    <t>Valdesia</t>
  </si>
  <si>
    <t>Norcentral</t>
  </si>
  <si>
    <t>Nordeste</t>
  </si>
  <si>
    <t>Enriquillo</t>
  </si>
  <si>
    <t>Este</t>
  </si>
  <si>
    <t>Valle</t>
  </si>
  <si>
    <t>Cibao Occidental</t>
  </si>
  <si>
    <t>Cibao Central</t>
  </si>
  <si>
    <t>Descripcion</t>
  </si>
  <si>
    <t>SNS</t>
  </si>
  <si>
    <t>I</t>
  </si>
  <si>
    <t>II</t>
  </si>
  <si>
    <t>III</t>
  </si>
  <si>
    <t>IV</t>
  </si>
  <si>
    <t>V</t>
  </si>
  <si>
    <t>VI</t>
  </si>
  <si>
    <t>VII</t>
  </si>
  <si>
    <t>VIII</t>
  </si>
  <si>
    <t>Sueldos, Salarios y Beneficios a Empleados</t>
  </si>
  <si>
    <t>Servicio Personales</t>
  </si>
  <si>
    <t>Sueldo  de personal nominal</t>
  </si>
  <si>
    <t>Suplencias</t>
  </si>
  <si>
    <t>Prestaciones económicas</t>
  </si>
  <si>
    <t>Sobresueldo</t>
  </si>
  <si>
    <t>Contribuciones de la Seguridad Social y Riesgo Laboral</t>
  </si>
  <si>
    <t>Servicios No Personales</t>
  </si>
  <si>
    <t>Sevicios Basicos</t>
  </si>
  <si>
    <t>Publicidad, Impresión y Encuadernacion</t>
  </si>
  <si>
    <t>Viaticos</t>
  </si>
  <si>
    <t>Transporte y Almacenajes</t>
  </si>
  <si>
    <t>Alquileres y Rentas</t>
  </si>
  <si>
    <t>Seguros de personas</t>
  </si>
  <si>
    <t>Conserv., Reps. Menores e Instalaciones Temp.</t>
  </si>
  <si>
    <t>Reparaciones de maquinarias y equipos</t>
  </si>
  <si>
    <t>Servicios de construccion y reparacion menores</t>
  </si>
  <si>
    <t>Mantenimiento y reparación de equipos de transporte, tracción y elevación</t>
  </si>
  <si>
    <r>
      <rPr>
        <sz val="11"/>
        <color rgb="FF000000"/>
        <rFont val="Times New Roman"/>
        <charset val="134"/>
      </rPr>
      <t>Impuestos</t>
    </r>
    <r>
      <rPr>
        <sz val="8"/>
        <color indexed="8"/>
        <rFont val="Times New Roman"/>
        <charset val="134"/>
      </rPr>
      <t> </t>
    </r>
  </si>
  <si>
    <t>Servicios Varios</t>
  </si>
  <si>
    <t>Otros gastos operativos de Instituciones empresariales</t>
  </si>
  <si>
    <t>Materiales y Suministro</t>
  </si>
  <si>
    <t xml:space="preserve">Madera y corcho y sus manufacturas </t>
  </si>
  <si>
    <t>Productos de Papel, Carton e Impreso</t>
  </si>
  <si>
    <t>Productos de Cuero, Caucho y Plasticos</t>
  </si>
  <si>
    <t>Productos de Minerales, Metalicos y No Metalicos</t>
  </si>
  <si>
    <t>Productos metálicos y sus derivados</t>
  </si>
  <si>
    <t>Combustibles, Lubricantes, Productos Quimicos y Conexos</t>
  </si>
  <si>
    <t>Productos químicos y conexos</t>
  </si>
  <si>
    <t xml:space="preserve">Productos y Utiles Varios  </t>
  </si>
  <si>
    <t>Útiles de escritorio, oficina informática y de enseñanza</t>
  </si>
  <si>
    <t>Útiles destinados a actividades deportivas y recreativas</t>
  </si>
  <si>
    <t xml:space="preserve">Productos y utiles veterinarios </t>
  </si>
  <si>
    <t>Transferencias corrientes a Instituciones Públicas de la Seg. Soc. para Servicios Personales</t>
  </si>
  <si>
    <t>Gasto Financiero</t>
  </si>
  <si>
    <t>Bienes Muebles, Inmuebles e Intangibles</t>
  </si>
  <si>
    <t>Obras</t>
  </si>
  <si>
    <t>Otros Gastos Institucionales</t>
  </si>
  <si>
    <t>Mueble y Equipos de Oficina</t>
  </si>
  <si>
    <t>Equipos de Computos</t>
  </si>
  <si>
    <t>Electromesticos</t>
  </si>
  <si>
    <t>Equipos Medicos</t>
  </si>
  <si>
    <t>Instrumentos Medicos</t>
  </si>
  <si>
    <t>Sistema de Aire Acondicionado</t>
  </si>
  <si>
    <t>Equipos de Generacion Electica</t>
  </si>
  <si>
    <t>Totales</t>
  </si>
  <si>
    <t>Al 30 de SEPTIEMBRE de 2025</t>
  </si>
  <si>
    <t>Del ejercicio terminado Al 30 SEPTIEMBRE del 2025</t>
  </si>
  <si>
    <t xml:space="preserve">Del ejercicio terminado al 30 de SEPTIEMBRE del 2025 </t>
  </si>
  <si>
    <t>Del ejercicio terminado Al 30 de SEPTIEMBRE del 2025</t>
  </si>
  <si>
    <t xml:space="preserve">Del ejercicio terminado al 30 SEPTIEMBRE  del 2025 </t>
  </si>
  <si>
    <t xml:space="preserve">Del ejercicio terminado al 30 SEPTIEMBRE del 2025 </t>
  </si>
  <si>
    <t>Del ejercicio terminado Al 30 de SEPTIEMBRE 2025</t>
  </si>
  <si>
    <t>Del ejercicio terminado Al 30 SEPTIEMBRE del  2025</t>
  </si>
  <si>
    <t>Licda. Esthefany Pérez G.</t>
  </si>
  <si>
    <t>Contabilidad y Finanzas HFMP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</si>
</sst>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1" formatCode="_(* #,##0_);_(* \(#,##0\);_(* &quot;-&quot;_);_(@_)"/>
    <numFmt numFmtId="43" formatCode="_(* #,##0.00_);_(* \(#,##0.00\);_(* &quot;-&quot;??_);_(@_)"/>
    <numFmt numFmtId="164" formatCode="_-* #,##0.00\ _P_t_s_-;\-* #,##0.00\ _P_t_s_-;_-* &quot;-&quot;??\ _P_t_s_-;_-@_-"/>
    <numFmt numFmtId="165" formatCode="_(&quot;RD$&quot;* #,##0.00_);_(&quot;RD$&quot;* \(#,##0.00\);_(&quot;RD$&quot;* &quot;-&quot;??_);_(@_)"/>
    <numFmt numFmtId="166" formatCode="_(* #,##0_);_(* \(#,##0\);_(* &quot;-&quot;??_);_(@_)"/>
    <numFmt numFmtId="167" formatCode="_(&quot;RD$&quot;* #,##0_);_(&quot;RD$&quot;* \(#,##0\);_(&quot;RD$&quot;* &quot;-&quot;_);_(@_)"/>
    <numFmt numFmtId="168" formatCode="#,##0.0000000"/>
  </numFmts>
  <fonts count="60">
    <font>
      <sz val="11"/>
      <color theme="1"/>
      <name val="Calibri"/>
      <charset val="134"/>
      <scheme val="minor"/>
    </font>
    <font>
      <b/>
      <sz val="14"/>
      <color theme="1"/>
      <name val="Times New Roman"/>
      <charset val="134"/>
    </font>
    <font>
      <sz val="11"/>
      <color theme="1"/>
      <name val="Times New Roman"/>
      <charset val="134"/>
    </font>
    <font>
      <b/>
      <sz val="11"/>
      <color theme="1"/>
      <name val="Times New Roman"/>
      <charset val="134"/>
    </font>
    <font>
      <b/>
      <u/>
      <sz val="11"/>
      <color theme="1"/>
      <name val="Times New Roman"/>
      <charset val="134"/>
    </font>
    <font>
      <sz val="11"/>
      <name val="Times New Roman"/>
      <charset val="134"/>
    </font>
    <font>
      <sz val="11"/>
      <color rgb="FF000000"/>
      <name val="Times New Roman"/>
      <charset val="134"/>
    </font>
    <font>
      <b/>
      <sz val="11"/>
      <name val="Times New Roman"/>
      <charset val="134"/>
    </font>
    <font>
      <b/>
      <sz val="10"/>
      <color theme="1"/>
      <name val="Times New Roman"/>
      <charset val="134"/>
    </font>
    <font>
      <b/>
      <u/>
      <sz val="11"/>
      <name val="Times New Roman"/>
      <charset val="134"/>
    </font>
    <font>
      <b/>
      <sz val="12"/>
      <color theme="1"/>
      <name val="Times New Roman"/>
      <charset val="134"/>
    </font>
    <font>
      <sz val="10"/>
      <name val="Arial"/>
      <charset val="134"/>
    </font>
    <font>
      <b/>
      <sz val="11"/>
      <color theme="1"/>
      <name val="Calibri"/>
      <charset val="134"/>
      <scheme val="minor"/>
    </font>
    <font>
      <sz val="12"/>
      <name val="Times New Roman"/>
      <charset val="134"/>
    </font>
    <font>
      <b/>
      <sz val="12"/>
      <name val="Times New Roman"/>
      <charset val="134"/>
    </font>
    <font>
      <sz val="12"/>
      <color theme="1"/>
      <name val="Times New Roman"/>
      <charset val="134"/>
    </font>
    <font>
      <b/>
      <u val="singleAccounting"/>
      <sz val="11"/>
      <color theme="1"/>
      <name val="Times New Roman"/>
      <charset val="134"/>
    </font>
    <font>
      <b/>
      <sz val="12"/>
      <color rgb="FF000000"/>
      <name val="Times New Roman"/>
      <charset val="134"/>
    </font>
    <font>
      <b/>
      <sz val="11"/>
      <color rgb="FF000000"/>
      <name val="Times New Roman"/>
      <charset val="134"/>
    </font>
    <font>
      <sz val="12"/>
      <color rgb="FF000000"/>
      <name val="Times New Roman"/>
      <charset val="134"/>
    </font>
    <font>
      <b/>
      <u/>
      <sz val="11"/>
      <color rgb="FF000000"/>
      <name val="Times New Roman"/>
      <charset val="134"/>
    </font>
    <font>
      <b/>
      <sz val="10"/>
      <name val="Times New Roman"/>
      <charset val="134"/>
    </font>
    <font>
      <sz val="12"/>
      <color theme="1"/>
      <name val="Calibri"/>
      <charset val="134"/>
      <scheme val="minor"/>
    </font>
    <font>
      <sz val="12"/>
      <color rgb="FF212121"/>
      <name val="Times New Roman"/>
      <charset val="134"/>
    </font>
    <font>
      <b/>
      <sz val="12"/>
      <color theme="1"/>
      <name val="Calibri"/>
      <charset val="134"/>
      <scheme val="minor"/>
    </font>
    <font>
      <sz val="11"/>
      <color rgb="FF212121"/>
      <name val="Times New Roman"/>
      <charset val="134"/>
    </font>
    <font>
      <b/>
      <u/>
      <sz val="12"/>
      <color theme="1"/>
      <name val="Times New Roman"/>
      <charset val="134"/>
    </font>
    <font>
      <b/>
      <sz val="14"/>
      <color rgb="FF000000"/>
      <name val="Times New Roman"/>
      <charset val="134"/>
    </font>
    <font>
      <b/>
      <sz val="14"/>
      <color rgb="FF0000FF"/>
      <name val="Times New Roman"/>
      <charset val="134"/>
    </font>
    <font>
      <sz val="10"/>
      <color rgb="FF000000"/>
      <name val="Calibri"/>
      <charset val="134"/>
    </font>
    <font>
      <sz val="11"/>
      <name val="Calibri"/>
      <charset val="134"/>
    </font>
    <font>
      <b/>
      <sz val="16"/>
      <color rgb="FF000000"/>
      <name val="Segoe UI"/>
      <charset val="134"/>
    </font>
    <font>
      <b/>
      <sz val="12"/>
      <color rgb="FF000000"/>
      <name val="Segoe UI"/>
      <charset val="134"/>
    </font>
    <font>
      <sz val="10"/>
      <color rgb="FF000000"/>
      <name val="Segoe UI"/>
      <charset val="134"/>
    </font>
    <font>
      <b/>
      <sz val="9"/>
      <color rgb="FFFFFFFF"/>
      <name val="Segoe UI"/>
      <charset val="134"/>
    </font>
    <font>
      <b/>
      <sz val="11"/>
      <color theme="0"/>
      <name val="Calibri"/>
      <charset val="134"/>
    </font>
    <font>
      <sz val="9"/>
      <color rgb="FF000000"/>
      <name val="Segoe UI"/>
      <charset val="134"/>
    </font>
    <font>
      <b/>
      <sz val="10"/>
      <color rgb="FF000000"/>
      <name val="Segoe UI"/>
      <charset val="134"/>
    </font>
    <font>
      <b/>
      <sz val="6"/>
      <color theme="1"/>
      <name val="Times New Roman"/>
      <charset val="134"/>
    </font>
    <font>
      <b/>
      <u val="double"/>
      <sz val="11"/>
      <color theme="1"/>
      <name val="Times New Roman"/>
      <charset val="134"/>
    </font>
    <font>
      <u/>
      <sz val="11"/>
      <color theme="1"/>
      <name val="Times New Roman"/>
      <charset val="134"/>
    </font>
    <font>
      <sz val="11"/>
      <color rgb="FFFF0000"/>
      <name val="Times New Roman"/>
      <charset val="134"/>
    </font>
    <font>
      <sz val="9"/>
      <color theme="1"/>
      <name val="Times New Roman"/>
      <charset val="134"/>
    </font>
    <font>
      <sz val="11"/>
      <color theme="0"/>
      <name val="Times New Roman"/>
      <charset val="134"/>
    </font>
    <font>
      <sz val="9"/>
      <color theme="0"/>
      <name val="Times New Roman"/>
      <charset val="134"/>
    </font>
    <font>
      <b/>
      <sz val="9"/>
      <color theme="1"/>
      <name val="Times New Roman"/>
      <charset val="134"/>
    </font>
    <font>
      <b/>
      <sz val="12"/>
      <color theme="0"/>
      <name val="Times New Roman"/>
      <charset val="134"/>
    </font>
    <font>
      <b/>
      <u val="singleAccounting"/>
      <sz val="12"/>
      <color theme="1"/>
      <name val="Times New Roman"/>
      <charset val="134"/>
    </font>
    <font>
      <sz val="11"/>
      <color theme="1"/>
      <name val="Calibri"/>
      <charset val="134"/>
      <scheme val="minor"/>
    </font>
    <font>
      <sz val="11"/>
      <color rgb="FF000000"/>
      <name val="Calibri"/>
      <charset val="134"/>
      <scheme val="minor"/>
    </font>
    <font>
      <u/>
      <sz val="12"/>
      <color theme="1"/>
      <name val="Times New Roman"/>
      <charset val="134"/>
    </font>
    <font>
      <sz val="7"/>
      <color rgb="FF212121"/>
      <name val="Times New Roman"/>
      <charset val="134"/>
    </font>
    <font>
      <sz val="8"/>
      <color indexed="8"/>
      <name val="Times New Roman"/>
      <charset val="134"/>
    </font>
    <font>
      <b/>
      <sz val="9"/>
      <name val="Tahoma"/>
      <charset val="134"/>
    </font>
    <font>
      <sz val="9"/>
      <name val="Tahoma"/>
      <charset val="134"/>
    </font>
    <font>
      <b/>
      <sz val="14"/>
      <color rgb="FF002060"/>
      <name val="Times New Roman"/>
      <family val="1"/>
    </font>
    <font>
      <b/>
      <sz val="12"/>
      <color rgb="FF002060"/>
      <name val="Times New Roman"/>
      <family val="1"/>
    </font>
    <font>
      <sz val="11"/>
      <color rgb="FF002060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191970"/>
        <bgColor rgb="FF191970"/>
      </patternFill>
    </fill>
    <fill>
      <patternFill patternType="solid">
        <fgColor rgb="FF002060"/>
        <bgColor indexed="64"/>
      </patternFill>
    </fill>
    <fill>
      <patternFill patternType="solid">
        <fgColor rgb="FFF0E68C"/>
        <bgColor rgb="FFF0E68C"/>
      </patternFill>
    </fill>
    <fill>
      <patternFill patternType="solid">
        <fgColor rgb="FF0070C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/>
      <top/>
      <bottom/>
      <diagonal/>
    </border>
  </borders>
  <cellStyleXfs count="13">
    <xf numFmtId="0" fontId="0" fillId="0" borderId="0"/>
    <xf numFmtId="43" fontId="48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49" fillId="0" borderId="0"/>
    <xf numFmtId="0" fontId="11" fillId="0" borderId="0"/>
    <xf numFmtId="0" fontId="48" fillId="0" borderId="0"/>
    <xf numFmtId="0" fontId="11" fillId="0" borderId="0"/>
  </cellStyleXfs>
  <cellXfs count="286">
    <xf numFmtId="0" fontId="0" fillId="0" borderId="0" xfId="0"/>
    <xf numFmtId="0" fontId="1" fillId="0" borderId="0" xfId="0" applyFont="1" applyAlignment="1">
      <alignment horizontal="center" vertical="center"/>
    </xf>
    <xf numFmtId="3" fontId="2" fillId="0" borderId="0" xfId="0" applyNumberFormat="1" applyFont="1" applyAlignment="1">
      <alignment horizontal="center"/>
    </xf>
    <xf numFmtId="0" fontId="3" fillId="0" borderId="1" xfId="0" applyFont="1" applyBorder="1" applyAlignment="1">
      <alignment horizontal="center"/>
    </xf>
    <xf numFmtId="0" fontId="2" fillId="0" borderId="0" xfId="0" applyFont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3" fillId="0" borderId="4" xfId="0" applyFont="1" applyBorder="1" applyAlignment="1">
      <alignment horizontal="center"/>
    </xf>
    <xf numFmtId="3" fontId="4" fillId="0" borderId="3" xfId="0" applyNumberFormat="1" applyFont="1" applyBorder="1" applyAlignment="1">
      <alignment horizontal="center"/>
    </xf>
    <xf numFmtId="3" fontId="5" fillId="0" borderId="3" xfId="10" applyNumberFormat="1" applyFont="1" applyBorder="1" applyAlignment="1">
      <alignment horizontal="center" vertical="center"/>
    </xf>
    <xf numFmtId="3" fontId="3" fillId="0" borderId="3" xfId="0" applyNumberFormat="1" applyFont="1" applyBorder="1" applyAlignment="1">
      <alignment horizontal="center"/>
    </xf>
    <xf numFmtId="0" fontId="6" fillId="0" borderId="3" xfId="0" applyFont="1" applyBorder="1" applyAlignment="1">
      <alignment vertical="center"/>
    </xf>
    <xf numFmtId="0" fontId="2" fillId="0" borderId="3" xfId="0" applyFont="1" applyBorder="1"/>
    <xf numFmtId="3" fontId="0" fillId="0" borderId="3" xfId="0" applyNumberFormat="1" applyBorder="1"/>
    <xf numFmtId="3" fontId="7" fillId="0" borderId="3" xfId="10" applyNumberFormat="1" applyFont="1" applyBorder="1" applyAlignment="1">
      <alignment horizontal="center" vertical="center"/>
    </xf>
    <xf numFmtId="0" fontId="8" fillId="0" borderId="3" xfId="0" applyFont="1" applyBorder="1" applyAlignment="1">
      <alignment vertical="center"/>
    </xf>
    <xf numFmtId="3" fontId="9" fillId="0" borderId="3" xfId="10" applyNumberFormat="1" applyFont="1" applyBorder="1" applyAlignment="1">
      <alignment horizontal="center" vertical="center"/>
    </xf>
    <xf numFmtId="0" fontId="10" fillId="0" borderId="3" xfId="0" applyFont="1" applyBorder="1" applyAlignment="1">
      <alignment vertical="center"/>
    </xf>
    <xf numFmtId="0" fontId="6" fillId="3" borderId="3" xfId="0" applyFont="1" applyFill="1" applyBorder="1" applyAlignment="1">
      <alignment vertical="center"/>
    </xf>
    <xf numFmtId="3" fontId="0" fillId="0" borderId="3" xfId="1" applyNumberFormat="1" applyFont="1" applyBorder="1"/>
    <xf numFmtId="0" fontId="2" fillId="3" borderId="3" xfId="0" applyFont="1" applyFill="1" applyBorder="1"/>
    <xf numFmtId="0" fontId="5" fillId="0" borderId="3" xfId="10" applyFont="1" applyBorder="1" applyAlignment="1">
      <alignment vertical="center"/>
    </xf>
    <xf numFmtId="0" fontId="5" fillId="3" borderId="3" xfId="10" applyFont="1" applyFill="1" applyBorder="1" applyAlignment="1">
      <alignment vertical="center"/>
    </xf>
    <xf numFmtId="3" fontId="2" fillId="0" borderId="3" xfId="0" applyNumberFormat="1" applyFont="1" applyBorder="1" applyAlignment="1">
      <alignment horizontal="center"/>
    </xf>
    <xf numFmtId="0" fontId="7" fillId="0" borderId="3" xfId="1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11" fillId="0" borderId="3" xfId="12" applyBorder="1"/>
    <xf numFmtId="0" fontId="0" fillId="0" borderId="3" xfId="0" applyBorder="1"/>
    <xf numFmtId="3" fontId="3" fillId="0" borderId="3" xfId="0" applyNumberFormat="1" applyFont="1" applyBorder="1"/>
    <xf numFmtId="3" fontId="0" fillId="0" borderId="0" xfId="0" applyNumberFormat="1"/>
    <xf numFmtId="43" fontId="0" fillId="0" borderId="0" xfId="0" applyNumberFormat="1"/>
    <xf numFmtId="4" fontId="0" fillId="0" borderId="0" xfId="0" applyNumberFormat="1"/>
    <xf numFmtId="0" fontId="12" fillId="0" borderId="0" xfId="0" applyFont="1"/>
    <xf numFmtId="43" fontId="13" fillId="0" borderId="0" xfId="3" applyFont="1" applyFill="1" applyBorder="1" applyAlignment="1">
      <alignment horizontal="center"/>
    </xf>
    <xf numFmtId="0" fontId="14" fillId="0" borderId="1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5" fillId="0" borderId="4" xfId="0" applyFont="1" applyBorder="1"/>
    <xf numFmtId="166" fontId="2" fillId="0" borderId="3" xfId="1" applyNumberFormat="1" applyFont="1" applyBorder="1" applyAlignment="1"/>
    <xf numFmtId="0" fontId="5" fillId="0" borderId="3" xfId="0" applyFont="1" applyBorder="1"/>
    <xf numFmtId="3" fontId="15" fillId="0" borderId="3" xfId="0" applyNumberFormat="1" applyFont="1" applyBorder="1"/>
    <xf numFmtId="0" fontId="14" fillId="0" borderId="3" xfId="0" applyFont="1" applyBorder="1" applyAlignment="1">
      <alignment horizontal="center"/>
    </xf>
    <xf numFmtId="166" fontId="16" fillId="0" borderId="3" xfId="1" applyNumberFormat="1" applyFont="1" applyBorder="1" applyAlignment="1"/>
    <xf numFmtId="0" fontId="17" fillId="0" borderId="0" xfId="0" applyFont="1" applyAlignment="1">
      <alignment vertical="center"/>
    </xf>
    <xf numFmtId="0" fontId="18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3" fontId="19" fillId="0" borderId="3" xfId="0" applyNumberFormat="1" applyFont="1" applyBorder="1" applyAlignment="1">
      <alignment horizontal="center" vertical="center"/>
    </xf>
    <xf numFmtId="0" fontId="6" fillId="0" borderId="8" xfId="0" applyFont="1" applyBorder="1" applyAlignment="1">
      <alignment vertical="center"/>
    </xf>
    <xf numFmtId="3" fontId="15" fillId="0" borderId="3" xfId="0" applyNumberFormat="1" applyFont="1" applyBorder="1" applyAlignment="1">
      <alignment horizontal="center"/>
    </xf>
    <xf numFmtId="0" fontId="18" fillId="0" borderId="3" xfId="0" applyFont="1" applyBorder="1" applyAlignment="1">
      <alignment vertical="center"/>
    </xf>
    <xf numFmtId="3" fontId="20" fillId="0" borderId="3" xfId="0" applyNumberFormat="1" applyFont="1" applyBorder="1" applyAlignment="1">
      <alignment horizontal="center" vertical="center"/>
    </xf>
    <xf numFmtId="0" fontId="15" fillId="0" borderId="4" xfId="0" applyFont="1" applyBorder="1" applyAlignment="1">
      <alignment horizontal="justify" vertical="center"/>
    </xf>
    <xf numFmtId="41" fontId="2" fillId="0" borderId="3" xfId="0" applyNumberFormat="1" applyFont="1" applyBorder="1"/>
    <xf numFmtId="0" fontId="15" fillId="0" borderId="3" xfId="0" applyFont="1" applyBorder="1" applyAlignment="1">
      <alignment horizontal="justify" vertical="center"/>
    </xf>
    <xf numFmtId="0" fontId="15" fillId="0" borderId="3" xfId="0" applyFont="1" applyBorder="1" applyAlignment="1">
      <alignment horizontal="left"/>
    </xf>
    <xf numFmtId="0" fontId="14" fillId="0" borderId="3" xfId="0" applyFont="1" applyBorder="1" applyAlignment="1">
      <alignment horizontal="center" vertical="center"/>
    </xf>
    <xf numFmtId="0" fontId="19" fillId="0" borderId="3" xfId="0" applyFont="1" applyBorder="1" applyAlignment="1">
      <alignment vertical="center"/>
    </xf>
    <xf numFmtId="43" fontId="13" fillId="4" borderId="3" xfId="3" applyFont="1" applyFill="1" applyBorder="1" applyAlignment="1"/>
    <xf numFmtId="0" fontId="13" fillId="0" borderId="3" xfId="12" applyFont="1" applyBorder="1"/>
    <xf numFmtId="43" fontId="13" fillId="4" borderId="3" xfId="3" applyFont="1" applyFill="1" applyBorder="1" applyAlignment="1">
      <alignment horizontal="center"/>
    </xf>
    <xf numFmtId="3" fontId="4" fillId="0" borderId="9" xfId="0" applyNumberFormat="1" applyFont="1" applyBorder="1" applyAlignment="1">
      <alignment horizontal="center"/>
    </xf>
    <xf numFmtId="0" fontId="2" fillId="0" borderId="0" xfId="0" applyFont="1"/>
    <xf numFmtId="0" fontId="10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top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top"/>
    </xf>
    <xf numFmtId="0" fontId="2" fillId="0" borderId="4" xfId="0" applyFont="1" applyBorder="1"/>
    <xf numFmtId="4" fontId="2" fillId="0" borderId="3" xfId="0" applyNumberFormat="1" applyFont="1" applyBorder="1"/>
    <xf numFmtId="0" fontId="3" fillId="0" borderId="3" xfId="0" applyFont="1" applyBorder="1"/>
    <xf numFmtId="4" fontId="3" fillId="0" borderId="3" xfId="0" applyNumberFormat="1" applyFont="1" applyBorder="1"/>
    <xf numFmtId="4" fontId="4" fillId="0" borderId="3" xfId="0" applyNumberFormat="1" applyFont="1" applyBorder="1"/>
    <xf numFmtId="4" fontId="2" fillId="0" borderId="0" xfId="0" applyNumberFormat="1" applyFont="1"/>
    <xf numFmtId="0" fontId="15" fillId="0" borderId="3" xfId="0" applyFont="1" applyBorder="1"/>
    <xf numFmtId="3" fontId="19" fillId="0" borderId="3" xfId="0" applyNumberFormat="1" applyFont="1" applyBorder="1" applyAlignment="1">
      <alignment horizontal="center"/>
    </xf>
    <xf numFmtId="3" fontId="22" fillId="0" borderId="3" xfId="0" applyNumberFormat="1" applyFont="1" applyBorder="1" applyAlignment="1">
      <alignment horizontal="center"/>
    </xf>
    <xf numFmtId="0" fontId="14" fillId="0" borderId="8" xfId="0" applyFont="1" applyBorder="1" applyAlignment="1">
      <alignment horizontal="left"/>
    </xf>
    <xf numFmtId="0" fontId="10" fillId="0" borderId="3" xfId="0" applyFont="1" applyBorder="1" applyAlignment="1">
      <alignment horizontal="left"/>
    </xf>
    <xf numFmtId="3" fontId="10" fillId="0" borderId="3" xfId="0" applyNumberFormat="1" applyFont="1" applyBorder="1" applyAlignment="1">
      <alignment horizontal="center"/>
    </xf>
    <xf numFmtId="3" fontId="22" fillId="0" borderId="0" xfId="0" applyNumberFormat="1" applyFont="1"/>
    <xf numFmtId="0" fontId="10" fillId="0" borderId="8" xfId="0" applyFont="1" applyBorder="1"/>
    <xf numFmtId="0" fontId="10" fillId="0" borderId="1" xfId="0" applyFont="1" applyBorder="1" applyAlignment="1">
      <alignment horizontal="center" vertical="center"/>
    </xf>
    <xf numFmtId="0" fontId="13" fillId="0" borderId="8" xfId="12" applyFont="1" applyBorder="1"/>
    <xf numFmtId="0" fontId="23" fillId="0" borderId="3" xfId="0" applyFont="1" applyBorder="1" applyAlignment="1">
      <alignment horizontal="left" vertical="top" wrapText="1"/>
    </xf>
    <xf numFmtId="43" fontId="2" fillId="0" borderId="3" xfId="1" applyFont="1" applyBorder="1" applyAlignment="1">
      <alignment horizontal="center"/>
    </xf>
    <xf numFmtId="0" fontId="1" fillId="0" borderId="3" xfId="0" applyFont="1" applyBorder="1" applyAlignment="1">
      <alignment horizontal="left"/>
    </xf>
    <xf numFmtId="43" fontId="3" fillId="0" borderId="3" xfId="1" applyFont="1" applyBorder="1" applyAlignment="1">
      <alignment horizontal="center"/>
    </xf>
    <xf numFmtId="0" fontId="19" fillId="0" borderId="4" xfId="0" applyFont="1" applyBorder="1" applyAlignment="1">
      <alignment vertical="center"/>
    </xf>
    <xf numFmtId="43" fontId="13" fillId="4" borderId="4" xfId="3" applyFont="1" applyFill="1" applyBorder="1" applyAlignment="1">
      <alignment horizontal="center" vertical="center"/>
    </xf>
    <xf numFmtId="0" fontId="13" fillId="0" borderId="4" xfId="0" applyFont="1" applyBorder="1" applyAlignment="1">
      <alignment horizontal="left"/>
    </xf>
    <xf numFmtId="0" fontId="13" fillId="0" borderId="3" xfId="0" applyFont="1" applyBorder="1" applyAlignment="1">
      <alignment horizontal="left"/>
    </xf>
    <xf numFmtId="0" fontId="14" fillId="0" borderId="8" xfId="0" applyFont="1" applyBorder="1" applyAlignment="1">
      <alignment horizontal="center"/>
    </xf>
    <xf numFmtId="0" fontId="21" fillId="0" borderId="0" xfId="0" applyFont="1" applyAlignment="1">
      <alignment horizontal="center"/>
    </xf>
    <xf numFmtId="3" fontId="4" fillId="0" borderId="0" xfId="0" applyNumberFormat="1" applyFont="1" applyAlignment="1">
      <alignment horizontal="center"/>
    </xf>
    <xf numFmtId="0" fontId="1" fillId="0" borderId="0" xfId="0" applyFont="1" applyAlignment="1">
      <alignment vertical="center"/>
    </xf>
    <xf numFmtId="0" fontId="2" fillId="2" borderId="0" xfId="0" applyFont="1" applyFill="1" applyAlignment="1">
      <alignment vertical="center"/>
    </xf>
    <xf numFmtId="0" fontId="22" fillId="0" borderId="0" xfId="0" applyFont="1"/>
    <xf numFmtId="0" fontId="24" fillId="0" borderId="3" xfId="0" applyFont="1" applyBorder="1"/>
    <xf numFmtId="0" fontId="10" fillId="0" borderId="3" xfId="0" applyFont="1" applyBorder="1"/>
    <xf numFmtId="43" fontId="15" fillId="0" borderId="3" xfId="1" applyFont="1" applyFill="1" applyBorder="1" applyAlignment="1">
      <alignment horizontal="center"/>
    </xf>
    <xf numFmtId="43" fontId="15" fillId="0" borderId="3" xfId="1" applyFont="1" applyBorder="1" applyAlignment="1">
      <alignment horizontal="center"/>
    </xf>
    <xf numFmtId="0" fontId="22" fillId="0" borderId="3" xfId="0" applyFont="1" applyBorder="1"/>
    <xf numFmtId="0" fontId="15" fillId="0" borderId="3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25" fillId="0" borderId="3" xfId="0" applyFont="1" applyBorder="1" applyAlignment="1">
      <alignment horizontal="left" vertical="top" wrapText="1"/>
    </xf>
    <xf numFmtId="3" fontId="15" fillId="0" borderId="9" xfId="0" applyNumberFormat="1" applyFont="1" applyBorder="1" applyAlignment="1">
      <alignment horizontal="center"/>
    </xf>
    <xf numFmtId="3" fontId="26" fillId="0" borderId="9" xfId="0" applyNumberFormat="1" applyFont="1" applyBorder="1" applyAlignment="1">
      <alignment horizontal="center"/>
    </xf>
    <xf numFmtId="0" fontId="27" fillId="0" borderId="3" xfId="0" applyFont="1" applyBorder="1" applyAlignment="1">
      <alignment horizontal="left" vertical="top"/>
    </xf>
    <xf numFmtId="4" fontId="10" fillId="0" borderId="3" xfId="0" applyNumberFormat="1" applyFont="1" applyBorder="1" applyAlignment="1">
      <alignment horizontal="center" vertical="center"/>
    </xf>
    <xf numFmtId="0" fontId="28" fillId="0" borderId="3" xfId="0" applyFont="1" applyBorder="1" applyAlignment="1">
      <alignment horizontal="left" vertical="top"/>
    </xf>
    <xf numFmtId="43" fontId="27" fillId="0" borderId="3" xfId="1" applyFont="1" applyFill="1" applyBorder="1" applyAlignment="1">
      <alignment horizontal="left" vertical="top"/>
    </xf>
    <xf numFmtId="0" fontId="19" fillId="0" borderId="3" xfId="0" applyFont="1" applyBorder="1" applyAlignment="1">
      <alignment horizontal="left" vertical="top"/>
    </xf>
    <xf numFmtId="4" fontId="0" fillId="0" borderId="3" xfId="0" applyNumberFormat="1" applyBorder="1"/>
    <xf numFmtId="3" fontId="12" fillId="0" borderId="3" xfId="0" applyNumberFormat="1" applyFont="1" applyBorder="1"/>
    <xf numFmtId="0" fontId="17" fillId="0" borderId="3" xfId="0" applyFont="1" applyBorder="1" applyAlignment="1">
      <alignment horizontal="left" vertical="top"/>
    </xf>
    <xf numFmtId="43" fontId="0" fillId="0" borderId="3" xfId="0" applyNumberFormat="1" applyBorder="1"/>
    <xf numFmtId="0" fontId="29" fillId="0" borderId="0" xfId="0" applyFont="1" applyAlignment="1">
      <alignment horizontal="left" vertical="top"/>
    </xf>
    <xf numFmtId="49" fontId="30" fillId="0" borderId="0" xfId="0" applyNumberFormat="1" applyFont="1" applyAlignment="1">
      <alignment horizontal="right"/>
    </xf>
    <xf numFmtId="0" fontId="30" fillId="0" borderId="0" xfId="0" applyFont="1"/>
    <xf numFmtId="0" fontId="33" fillId="5" borderId="0" xfId="0" applyFont="1" applyFill="1" applyAlignment="1">
      <alignment horizontal="left" vertical="top" wrapText="1" readingOrder="1"/>
    </xf>
    <xf numFmtId="0" fontId="33" fillId="5" borderId="0" xfId="0" applyFont="1" applyFill="1" applyAlignment="1">
      <alignment vertical="top" wrapText="1" readingOrder="1"/>
    </xf>
    <xf numFmtId="49" fontId="34" fillId="6" borderId="10" xfId="0" applyNumberFormat="1" applyFont="1" applyFill="1" applyBorder="1" applyAlignment="1">
      <alignment horizontal="center" vertical="top" wrapText="1" readingOrder="1"/>
    </xf>
    <xf numFmtId="0" fontId="34" fillId="6" borderId="10" xfId="0" applyFont="1" applyFill="1" applyBorder="1" applyAlignment="1">
      <alignment horizontal="center" vertical="top" wrapText="1" readingOrder="1"/>
    </xf>
    <xf numFmtId="0" fontId="35" fillId="7" borderId="0" xfId="0" applyFont="1" applyFill="1" applyAlignment="1">
      <alignment horizontal="center"/>
    </xf>
    <xf numFmtId="49" fontId="36" fillId="0" borderId="10" xfId="0" applyNumberFormat="1" applyFont="1" applyBorder="1" applyAlignment="1">
      <alignment horizontal="right" vertical="top" wrapText="1" readingOrder="1"/>
    </xf>
    <xf numFmtId="0" fontId="36" fillId="0" borderId="10" xfId="0" applyFont="1" applyBorder="1" applyAlignment="1">
      <alignment vertical="top" wrapText="1" readingOrder="1"/>
    </xf>
    <xf numFmtId="43" fontId="36" fillId="0" borderId="10" xfId="0" applyNumberFormat="1" applyFont="1" applyBorder="1" applyAlignment="1">
      <alignment vertical="top" wrapText="1" readingOrder="1"/>
    </xf>
    <xf numFmtId="43" fontId="36" fillId="0" borderId="10" xfId="0" applyNumberFormat="1" applyFont="1" applyBorder="1" applyAlignment="1">
      <alignment horizontal="right" vertical="top" wrapText="1" readingOrder="1"/>
    </xf>
    <xf numFmtId="43" fontId="30" fillId="0" borderId="0" xfId="0" applyNumberFormat="1" applyFont="1"/>
    <xf numFmtId="43" fontId="0" fillId="0" borderId="0" xfId="1" applyFont="1"/>
    <xf numFmtId="49" fontId="36" fillId="0" borderId="11" xfId="0" applyNumberFormat="1" applyFont="1" applyBorder="1" applyAlignment="1">
      <alignment horizontal="right" vertical="top" readingOrder="1"/>
    </xf>
    <xf numFmtId="43" fontId="36" fillId="2" borderId="10" xfId="0" applyNumberFormat="1" applyFont="1" applyFill="1" applyBorder="1" applyAlignment="1">
      <alignment horizontal="right" vertical="top" wrapText="1" readingOrder="1"/>
    </xf>
    <xf numFmtId="43" fontId="36" fillId="2" borderId="10" xfId="0" applyNumberFormat="1" applyFont="1" applyFill="1" applyBorder="1" applyAlignment="1">
      <alignment vertical="top" wrapText="1" readingOrder="1"/>
    </xf>
    <xf numFmtId="49" fontId="36" fillId="0" borderId="10" xfId="0" applyNumberFormat="1" applyFont="1" applyBorder="1" applyAlignment="1">
      <alignment vertical="top" wrapText="1" readingOrder="1"/>
    </xf>
    <xf numFmtId="49" fontId="36" fillId="0" borderId="10" xfId="0" applyNumberFormat="1" applyFont="1" applyBorder="1" applyAlignment="1">
      <alignment horizontal="center" vertical="top" wrapText="1" readingOrder="1"/>
    </xf>
    <xf numFmtId="0" fontId="0" fillId="2" borderId="0" xfId="0" applyFill="1"/>
    <xf numFmtId="43" fontId="0" fillId="2" borderId="0" xfId="0" applyNumberFormat="1" applyFill="1"/>
    <xf numFmtId="43" fontId="30" fillId="0" borderId="0" xfId="0" applyNumberFormat="1" applyFont="1" applyAlignment="1">
      <alignment vertical="top"/>
    </xf>
    <xf numFmtId="43" fontId="36" fillId="0" borderId="10" xfId="1" applyFont="1" applyFill="1" applyBorder="1" applyAlignment="1">
      <alignment vertical="top" wrapText="1" readingOrder="1"/>
    </xf>
    <xf numFmtId="49" fontId="36" fillId="0" borderId="10" xfId="0" applyNumberFormat="1" applyFont="1" applyBorder="1" applyAlignment="1">
      <alignment horizontal="left" vertical="top" wrapText="1" readingOrder="1"/>
    </xf>
    <xf numFmtId="49" fontId="37" fillId="8" borderId="10" xfId="0" applyNumberFormat="1" applyFont="1" applyFill="1" applyBorder="1" applyAlignment="1">
      <alignment horizontal="right" vertical="top" wrapText="1" readingOrder="1"/>
    </xf>
    <xf numFmtId="0" fontId="37" fillId="8" borderId="10" xfId="0" applyFont="1" applyFill="1" applyBorder="1" applyAlignment="1">
      <alignment vertical="top" wrapText="1" readingOrder="1"/>
    </xf>
    <xf numFmtId="43" fontId="37" fillId="8" borderId="10" xfId="0" applyNumberFormat="1" applyFont="1" applyFill="1" applyBorder="1" applyAlignment="1">
      <alignment vertical="top" wrapText="1" readingOrder="1"/>
    </xf>
    <xf numFmtId="43" fontId="37" fillId="8" borderId="10" xfId="0" applyNumberFormat="1" applyFont="1" applyFill="1" applyBorder="1" applyAlignment="1">
      <alignment horizontal="right" vertical="top" wrapText="1" readingOrder="1"/>
    </xf>
    <xf numFmtId="43" fontId="37" fillId="8" borderId="10" xfId="1" applyFont="1" applyFill="1" applyBorder="1" applyAlignment="1">
      <alignment horizontal="right" vertical="top" wrapText="1" readingOrder="1"/>
    </xf>
    <xf numFmtId="43" fontId="12" fillId="0" borderId="0" xfId="1" applyFont="1"/>
    <xf numFmtId="0" fontId="0" fillId="0" borderId="0" xfId="0" applyAlignment="1">
      <alignment vertical="center"/>
    </xf>
    <xf numFmtId="0" fontId="38" fillId="0" borderId="0" xfId="0" applyFont="1" applyAlignment="1">
      <alignment horizontal="left" vertical="center"/>
    </xf>
    <xf numFmtId="41" fontId="2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justify" vertical="center"/>
    </xf>
    <xf numFmtId="39" fontId="3" fillId="0" borderId="0" xfId="0" applyNumberFormat="1" applyFont="1" applyAlignment="1">
      <alignment vertical="center"/>
    </xf>
    <xf numFmtId="39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 wrapText="1"/>
    </xf>
    <xf numFmtId="41" fontId="2" fillId="0" borderId="0" xfId="0" applyNumberFormat="1" applyFont="1"/>
    <xf numFmtId="41" fontId="2" fillId="0" borderId="0" xfId="0" applyNumberFormat="1" applyFont="1" applyAlignment="1">
      <alignment horizontal="left" vertical="center" indent="5"/>
    </xf>
    <xf numFmtId="41" fontId="2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2" fillId="0" borderId="0" xfId="0" applyFont="1" applyAlignment="1">
      <alignment wrapText="1"/>
    </xf>
    <xf numFmtId="41" fontId="2" fillId="0" borderId="12" xfId="0" applyNumberFormat="1" applyFont="1" applyBorder="1" applyAlignment="1">
      <alignment vertical="center"/>
    </xf>
    <xf numFmtId="41" fontId="3" fillId="0" borderId="0" xfId="0" applyNumberFormat="1" applyFont="1" applyAlignment="1">
      <alignment vertical="center"/>
    </xf>
    <xf numFmtId="41" fontId="2" fillId="0" borderId="12" xfId="0" applyNumberFormat="1" applyFont="1" applyBorder="1"/>
    <xf numFmtId="0" fontId="2" fillId="0" borderId="0" xfId="0" applyFont="1" applyAlignment="1">
      <alignment horizontal="justify" vertical="top"/>
    </xf>
    <xf numFmtId="0" fontId="2" fillId="0" borderId="0" xfId="0" applyFont="1" applyAlignment="1">
      <alignment horizontal="left" vertical="center"/>
    </xf>
    <xf numFmtId="41" fontId="3" fillId="0" borderId="13" xfId="0" applyNumberFormat="1" applyFont="1" applyBorder="1" applyAlignment="1">
      <alignment vertical="center"/>
    </xf>
    <xf numFmtId="41" fontId="39" fillId="0" borderId="0" xfId="0" applyNumberFormat="1" applyFont="1" applyAlignment="1">
      <alignment horizontal="left" vertical="center"/>
    </xf>
    <xf numFmtId="0" fontId="40" fillId="0" borderId="0" xfId="0" applyFont="1" applyAlignment="1">
      <alignment horizontal="left" vertical="center"/>
    </xf>
    <xf numFmtId="0" fontId="40" fillId="0" borderId="0" xfId="0" applyFont="1" applyAlignment="1">
      <alignment horizontal="left" vertical="center" indent="5"/>
    </xf>
    <xf numFmtId="167" fontId="2" fillId="0" borderId="0" xfId="0" applyNumberFormat="1" applyFont="1" applyAlignment="1">
      <alignment vertical="center"/>
    </xf>
    <xf numFmtId="43" fontId="2" fillId="0" borderId="0" xfId="1" applyFont="1" applyAlignment="1">
      <alignment vertical="center"/>
    </xf>
    <xf numFmtId="0" fontId="38" fillId="0" borderId="0" xfId="0" applyFont="1" applyAlignment="1">
      <alignment horizontal="left" vertical="center" indent="4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41" fontId="39" fillId="0" borderId="0" xfId="0" applyNumberFormat="1" applyFont="1" applyAlignment="1">
      <alignment horizontal="left" vertical="center" indent="4"/>
    </xf>
    <xf numFmtId="0" fontId="3" fillId="0" borderId="0" xfId="0" applyFont="1" applyAlignment="1">
      <alignment horizontal="left" vertical="center" indent="4"/>
    </xf>
    <xf numFmtId="49" fontId="0" fillId="0" borderId="0" xfId="0" applyNumberFormat="1" applyAlignment="1">
      <alignment vertical="center"/>
    </xf>
    <xf numFmtId="49" fontId="0" fillId="2" borderId="0" xfId="0" applyNumberForma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justify" vertical="center"/>
    </xf>
    <xf numFmtId="39" fontId="3" fillId="2" borderId="0" xfId="0" applyNumberFormat="1" applyFont="1" applyFill="1" applyAlignment="1">
      <alignment vertical="center"/>
    </xf>
    <xf numFmtId="39" fontId="2" fillId="2" borderId="0" xfId="0" applyNumberFormat="1" applyFont="1" applyFill="1" applyAlignment="1">
      <alignment vertical="center"/>
    </xf>
    <xf numFmtId="41" fontId="2" fillId="2" borderId="0" xfId="0" applyNumberFormat="1" applyFont="1" applyFill="1" applyAlignment="1">
      <alignment vertical="center"/>
    </xf>
    <xf numFmtId="41" fontId="2" fillId="2" borderId="0" xfId="0" applyNumberFormat="1" applyFont="1" applyFill="1" applyAlignment="1">
      <alignment horizontal="left" vertical="center"/>
    </xf>
    <xf numFmtId="41" fontId="2" fillId="2" borderId="12" xfId="0" applyNumberFormat="1" applyFont="1" applyFill="1" applyBorder="1" applyAlignment="1">
      <alignment vertical="center"/>
    </xf>
    <xf numFmtId="41" fontId="3" fillId="2" borderId="12" xfId="0" applyNumberFormat="1" applyFont="1" applyFill="1" applyBorder="1" applyAlignment="1">
      <alignment vertical="center"/>
    </xf>
    <xf numFmtId="0" fontId="2" fillId="2" borderId="0" xfId="0" applyFont="1" applyFill="1" applyAlignment="1">
      <alignment horizontal="left" vertical="center"/>
    </xf>
    <xf numFmtId="41" fontId="3" fillId="2" borderId="13" xfId="0" applyNumberFormat="1" applyFont="1" applyFill="1" applyBorder="1" applyAlignment="1">
      <alignment vertical="center"/>
    </xf>
    <xf numFmtId="41" fontId="39" fillId="2" borderId="0" xfId="0" applyNumberFormat="1" applyFont="1" applyFill="1" applyAlignment="1">
      <alignment horizontal="left" vertical="center"/>
    </xf>
    <xf numFmtId="37" fontId="2" fillId="0" borderId="0" xfId="0" applyNumberFormat="1" applyFont="1" applyAlignment="1">
      <alignment vertical="center"/>
    </xf>
    <xf numFmtId="37" fontId="0" fillId="0" borderId="0" xfId="0" applyNumberFormat="1" applyAlignment="1">
      <alignment vertical="center"/>
    </xf>
    <xf numFmtId="0" fontId="2" fillId="2" borderId="0" xfId="0" applyFont="1" applyFill="1"/>
    <xf numFmtId="1" fontId="4" fillId="2" borderId="0" xfId="0" applyNumberFormat="1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2" fillId="2" borderId="0" xfId="0" applyFont="1" applyFill="1" applyAlignment="1">
      <alignment horizontal="justify"/>
    </xf>
    <xf numFmtId="39" fontId="3" fillId="2" borderId="0" xfId="0" applyNumberFormat="1" applyFont="1" applyFill="1"/>
    <xf numFmtId="39" fontId="2" fillId="2" borderId="0" xfId="0" applyNumberFormat="1" applyFont="1" applyFill="1"/>
    <xf numFmtId="41" fontId="2" fillId="2" borderId="0" xfId="0" applyNumberFormat="1" applyFont="1" applyFill="1"/>
    <xf numFmtId="41" fontId="2" fillId="2" borderId="0" xfId="0" applyNumberFormat="1" applyFont="1" applyFill="1" applyAlignment="1">
      <alignment horizontal="left"/>
    </xf>
    <xf numFmtId="49" fontId="0" fillId="0" borderId="0" xfId="0" applyNumberFormat="1"/>
    <xf numFmtId="41" fontId="2" fillId="2" borderId="12" xfId="0" applyNumberFormat="1" applyFont="1" applyFill="1" applyBorder="1"/>
    <xf numFmtId="41" fontId="3" fillId="2" borderId="12" xfId="0" applyNumberFormat="1" applyFont="1" applyFill="1" applyBorder="1"/>
    <xf numFmtId="41" fontId="3" fillId="2" borderId="0" xfId="0" applyNumberFormat="1" applyFont="1" applyFill="1"/>
    <xf numFmtId="41" fontId="3" fillId="2" borderId="13" xfId="0" applyNumberFormat="1" applyFont="1" applyFill="1" applyBorder="1"/>
    <xf numFmtId="41" fontId="39" fillId="2" borderId="0" xfId="0" applyNumberFormat="1" applyFont="1" applyFill="1" applyAlignment="1">
      <alignment horizontal="left"/>
    </xf>
    <xf numFmtId="0" fontId="41" fillId="0" borderId="0" xfId="0" applyFont="1"/>
    <xf numFmtId="4" fontId="0" fillId="0" borderId="0" xfId="0" applyNumberFormat="1" applyAlignment="1">
      <alignment vertical="center"/>
    </xf>
    <xf numFmtId="0" fontId="41" fillId="0" borderId="0" xfId="0" applyFont="1" applyAlignment="1">
      <alignment vertical="center"/>
    </xf>
    <xf numFmtId="43" fontId="2" fillId="2" borderId="0" xfId="0" applyNumberFormat="1" applyFont="1" applyFill="1"/>
    <xf numFmtId="43" fontId="2" fillId="0" borderId="0" xfId="0" applyNumberFormat="1" applyFont="1" applyAlignment="1">
      <alignment vertical="center"/>
    </xf>
    <xf numFmtId="0" fontId="42" fillId="0" borderId="0" xfId="0" applyFont="1" applyAlignment="1">
      <alignment horizontal="center"/>
    </xf>
    <xf numFmtId="49" fontId="2" fillId="0" borderId="0" xfId="0" applyNumberFormat="1" applyFont="1" applyAlignment="1">
      <alignment horizontal="center" vertical="center"/>
    </xf>
    <xf numFmtId="0" fontId="43" fillId="0" borderId="0" xfId="0" applyFont="1" applyAlignment="1">
      <alignment vertical="center"/>
    </xf>
    <xf numFmtId="41" fontId="42" fillId="0" borderId="0" xfId="0" applyNumberFormat="1" applyFont="1" applyAlignment="1">
      <alignment horizontal="center" vertical="center"/>
    </xf>
    <xf numFmtId="0" fontId="44" fillId="0" borderId="0" xfId="0" applyFont="1" applyAlignment="1">
      <alignment horizontal="center" vertical="center"/>
    </xf>
    <xf numFmtId="0" fontId="14" fillId="0" borderId="3" xfId="0" applyFont="1" applyBorder="1" applyAlignment="1">
      <alignment vertical="center"/>
    </xf>
    <xf numFmtId="41" fontId="10" fillId="0" borderId="3" xfId="0" applyNumberFormat="1" applyFont="1" applyBorder="1" applyAlignment="1">
      <alignment horizontal="center" vertical="center"/>
    </xf>
    <xf numFmtId="0" fontId="45" fillId="0" borderId="0" xfId="0" applyFont="1" applyAlignment="1">
      <alignment horizontal="center" vertical="center"/>
    </xf>
    <xf numFmtId="0" fontId="15" fillId="0" borderId="3" xfId="0" applyFont="1" applyBorder="1" applyAlignment="1">
      <alignment vertical="center"/>
    </xf>
    <xf numFmtId="43" fontId="15" fillId="0" borderId="3" xfId="1" applyFont="1" applyFill="1" applyBorder="1" applyAlignment="1">
      <alignment vertical="center"/>
    </xf>
    <xf numFmtId="43" fontId="15" fillId="0" borderId="3" xfId="1" applyFont="1" applyBorder="1" applyAlignment="1"/>
    <xf numFmtId="0" fontId="46" fillId="9" borderId="3" xfId="0" applyFont="1" applyFill="1" applyBorder="1" applyAlignment="1">
      <alignment vertical="center"/>
    </xf>
    <xf numFmtId="43" fontId="10" fillId="0" borderId="3" xfId="1" applyFont="1" applyFill="1" applyBorder="1" applyAlignment="1">
      <alignment vertical="center"/>
    </xf>
    <xf numFmtId="0" fontId="15" fillId="0" borderId="0" xfId="0" applyFont="1" applyAlignment="1">
      <alignment vertical="center"/>
    </xf>
    <xf numFmtId="43" fontId="15" fillId="0" borderId="3" xfId="1" applyFont="1" applyFill="1" applyBorder="1" applyAlignment="1">
      <alignment horizontal="center" vertical="center"/>
    </xf>
    <xf numFmtId="0" fontId="15" fillId="0" borderId="8" xfId="0" applyFont="1" applyBorder="1" applyAlignment="1">
      <alignment vertical="center"/>
    </xf>
    <xf numFmtId="0" fontId="19" fillId="0" borderId="8" xfId="0" applyFont="1" applyBorder="1" applyAlignment="1">
      <alignment vertical="center"/>
    </xf>
    <xf numFmtId="0" fontId="15" fillId="0" borderId="8" xfId="0" applyFont="1" applyBorder="1"/>
    <xf numFmtId="0" fontId="10" fillId="0" borderId="8" xfId="0" applyFont="1" applyBorder="1" applyAlignment="1">
      <alignment vertical="center"/>
    </xf>
    <xf numFmtId="0" fontId="15" fillId="0" borderId="8" xfId="0" applyFont="1" applyBorder="1" applyAlignment="1">
      <alignment horizontal="left"/>
    </xf>
    <xf numFmtId="4" fontId="15" fillId="0" borderId="8" xfId="0" applyNumberFormat="1" applyFont="1" applyBorder="1"/>
    <xf numFmtId="0" fontId="13" fillId="0" borderId="8" xfId="10" applyFont="1" applyBorder="1" applyAlignment="1">
      <alignment vertical="center"/>
    </xf>
    <xf numFmtId="0" fontId="15" fillId="0" borderId="14" xfId="0" applyFont="1" applyBorder="1"/>
    <xf numFmtId="4" fontId="5" fillId="0" borderId="0" xfId="10" applyNumberFormat="1" applyFont="1" applyAlignment="1">
      <alignment horizontal="center" vertical="center"/>
    </xf>
    <xf numFmtId="0" fontId="13" fillId="0" borderId="8" xfId="0" applyFont="1" applyBorder="1" applyAlignment="1">
      <alignment vertical="center"/>
    </xf>
    <xf numFmtId="43" fontId="47" fillId="0" borderId="3" xfId="1" applyFont="1" applyFill="1" applyBorder="1" applyAlignment="1">
      <alignment vertical="center"/>
    </xf>
    <xf numFmtId="41" fontId="4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68" fontId="42" fillId="0" borderId="0" xfId="0" applyNumberFormat="1" applyFont="1" applyAlignment="1">
      <alignment horizontal="center"/>
    </xf>
    <xf numFmtId="0" fontId="2" fillId="2" borderId="0" xfId="0" applyFont="1" applyFill="1" applyAlignment="1">
      <alignment horizontal="left"/>
    </xf>
    <xf numFmtId="0" fontId="56" fillId="2" borderId="0" xfId="0" applyFont="1" applyFill="1" applyAlignment="1">
      <alignment horizontal="center"/>
    </xf>
    <xf numFmtId="0" fontId="57" fillId="2" borderId="0" xfId="0" applyFont="1" applyFill="1"/>
    <xf numFmtId="0" fontId="58" fillId="2" borderId="0" xfId="0" applyFont="1" applyFill="1" applyAlignment="1">
      <alignment horizontal="left"/>
    </xf>
    <xf numFmtId="0" fontId="59" fillId="2" borderId="0" xfId="0" applyFont="1" applyFill="1" applyAlignment="1">
      <alignment horizontal="left"/>
    </xf>
    <xf numFmtId="0" fontId="10" fillId="0" borderId="0" xfId="0" applyFont="1" applyAlignment="1">
      <alignment horizontal="center" vertical="center"/>
    </xf>
    <xf numFmtId="0" fontId="56" fillId="2" borderId="0" xfId="0" applyFont="1" applyFill="1" applyAlignment="1">
      <alignment horizontal="center"/>
    </xf>
    <xf numFmtId="0" fontId="2" fillId="2" borderId="0" xfId="0" applyFont="1" applyFill="1" applyAlignment="1">
      <alignment horizontal="left"/>
    </xf>
    <xf numFmtId="0" fontId="55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center" vertical="center"/>
    </xf>
    <xf numFmtId="0" fontId="31" fillId="0" borderId="0" xfId="0" applyFont="1" applyAlignment="1">
      <alignment horizontal="center" vertical="top" wrapText="1" readingOrder="1"/>
    </xf>
    <xf numFmtId="0" fontId="32" fillId="0" borderId="0" xfId="0" applyFont="1" applyAlignment="1">
      <alignment horizontal="center" vertical="top" wrapText="1" readingOrder="1"/>
    </xf>
    <xf numFmtId="0" fontId="30" fillId="0" borderId="0" xfId="0" applyFont="1"/>
    <xf numFmtId="0" fontId="33" fillId="5" borderId="0" xfId="0" applyFont="1" applyFill="1" applyAlignment="1">
      <alignment horizontal="left" vertical="top" wrapText="1" readingOrder="1"/>
    </xf>
    <xf numFmtId="0" fontId="1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</cellXfs>
  <cellStyles count="13">
    <cellStyle name="Comma_Hoja de trabajo flujo 2007" xfId="2"/>
    <cellStyle name="Millares" xfId="1" builtinId="3"/>
    <cellStyle name="Millares 2" xfId="3"/>
    <cellStyle name="Millares 3" xfId="4"/>
    <cellStyle name="Millares 3 2" xfId="5"/>
    <cellStyle name="Millares 4" xfId="6"/>
    <cellStyle name="Millares 5" xfId="7"/>
    <cellStyle name="Moneda 2" xfId="8"/>
    <cellStyle name="Normal" xfId="0" builtinId="0"/>
    <cellStyle name="Normal 2" xfId="9"/>
    <cellStyle name="Normal 2 2" xfId="10"/>
    <cellStyle name="Normal 2 2 2" xfId="11"/>
    <cellStyle name="Normal 3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cuello/Desktop/Estados%20Financieros/Estados%20Financieros%20Agosto-2018%20sns/Estados%20Financieros%20Agosto-201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cuello/Desktop/ARCHIVO%20SNS/MODELO%20ESTADOS%20FINANCIERO/EEFF%20Digecog%202017-2016%20JARS%20Final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trada de Diario"/>
      <sheetName val="Gastos Generales"/>
      <sheetName val="Balanza Comprobacion"/>
      <sheetName val="ESF"/>
      <sheetName val="ERF"/>
      <sheetName val="Nota-7-Efectivo"/>
      <sheetName val="Nota-8-CxC"/>
      <sheetName val="Detalle Inventario"/>
      <sheetName val="Inventario Nota-9"/>
      <sheetName val="Nota 10-Activos Fijos"/>
      <sheetName val="CXP Nota 11"/>
      <sheetName val="Nota-12-Retenciones x pagar"/>
      <sheetName val="Detalle retencion x pagar"/>
      <sheetName val="Retencion ISR"/>
      <sheetName val="Ingresos Nota-14"/>
      <sheetName val="Detalle Ingresos"/>
      <sheetName val="BC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5">
          <cell r="D5" t="str">
            <v>Servicio Nacional de Salud</v>
          </cell>
        </row>
      </sheetData>
      <sheetData sheetId="1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C"/>
      <sheetName val="ESF"/>
      <sheetName val="ERF"/>
      <sheetName val="ECANP"/>
      <sheetName val="EFE"/>
      <sheetName val="Reg. no monetarios"/>
    </sheetNames>
    <sheetDataSet>
      <sheetData sheetId="0">
        <row r="2">
          <cell r="G2">
            <v>0</v>
          </cell>
        </row>
        <row r="3">
          <cell r="G3">
            <v>1920100</v>
          </cell>
        </row>
        <row r="4">
          <cell r="G4">
            <v>1920100</v>
          </cell>
        </row>
        <row r="5">
          <cell r="G5">
            <v>1920100</v>
          </cell>
        </row>
        <row r="6">
          <cell r="G6">
            <v>1920100</v>
          </cell>
        </row>
        <row r="7">
          <cell r="G7">
            <v>1920100</v>
          </cell>
        </row>
        <row r="8">
          <cell r="G8">
            <v>1920100</v>
          </cell>
        </row>
        <row r="9">
          <cell r="G9">
            <v>1920100</v>
          </cell>
        </row>
        <row r="11">
          <cell r="B11" t="str">
            <v>Mapeo</v>
          </cell>
          <cell r="E11">
            <v>2017</v>
          </cell>
          <cell r="G11">
            <v>2016</v>
          </cell>
        </row>
        <row r="12">
          <cell r="B12" t="str">
            <v>**</v>
          </cell>
          <cell r="G12">
            <v>2016</v>
          </cell>
        </row>
        <row r="13">
          <cell r="B13" t="str">
            <v>0001</v>
          </cell>
          <cell r="G13">
            <v>29607</v>
          </cell>
        </row>
        <row r="14">
          <cell r="B14" t="str">
            <v>0001</v>
          </cell>
          <cell r="G14">
            <v>162619</v>
          </cell>
          <cell r="J14">
            <v>23074685.759999998</v>
          </cell>
          <cell r="M14">
            <v>192226</v>
          </cell>
        </row>
        <row r="15">
          <cell r="B15" t="str">
            <v>0004</v>
          </cell>
          <cell r="G15">
            <v>192226</v>
          </cell>
        </row>
        <row r="16">
          <cell r="B16" t="str">
            <v>0005</v>
          </cell>
          <cell r="G16">
            <v>1548517</v>
          </cell>
        </row>
        <row r="17">
          <cell r="B17" t="str">
            <v>0006</v>
          </cell>
          <cell r="G17">
            <v>1548517</v>
          </cell>
        </row>
        <row r="18">
          <cell r="B18" t="str">
            <v>0012</v>
          </cell>
          <cell r="G18">
            <v>66323158</v>
          </cell>
        </row>
        <row r="19">
          <cell r="B19" t="str">
            <v>0012</v>
          </cell>
          <cell r="G19">
            <v>-44760480</v>
          </cell>
        </row>
        <row r="20">
          <cell r="B20" t="str">
            <v>0013</v>
          </cell>
          <cell r="G20">
            <v>7590659</v>
          </cell>
        </row>
        <row r="21">
          <cell r="B21" t="str">
            <v>0013</v>
          </cell>
          <cell r="G21">
            <v>-2196477</v>
          </cell>
        </row>
        <row r="22">
          <cell r="B22">
            <v>-2196476</v>
          </cell>
          <cell r="G22">
            <v>-2196476</v>
          </cell>
        </row>
        <row r="23">
          <cell r="B23" t="str">
            <v>**</v>
          </cell>
          <cell r="G23">
            <v>-2196476</v>
          </cell>
        </row>
        <row r="24">
          <cell r="B24" t="str">
            <v>0016</v>
          </cell>
          <cell r="G24">
            <v>-1789939</v>
          </cell>
        </row>
        <row r="25">
          <cell r="B25" t="str">
            <v>0019</v>
          </cell>
          <cell r="G25">
            <v>-1789939</v>
          </cell>
        </row>
        <row r="26">
          <cell r="B26">
            <v>-1789939</v>
          </cell>
          <cell r="G26">
            <v>-1789939</v>
          </cell>
        </row>
        <row r="27">
          <cell r="B27" t="str">
            <v>**</v>
          </cell>
          <cell r="G27">
            <v>-1789939</v>
          </cell>
        </row>
        <row r="28">
          <cell r="B28" t="str">
            <v>0033</v>
          </cell>
          <cell r="G28">
            <v>-28827764</v>
          </cell>
        </row>
        <row r="29">
          <cell r="B29" t="str">
            <v>0032</v>
          </cell>
          <cell r="G29">
            <v>-28827760</v>
          </cell>
        </row>
        <row r="30">
          <cell r="B30">
            <v>-28827760</v>
          </cell>
          <cell r="G30">
            <v>-28827760</v>
          </cell>
        </row>
        <row r="31">
          <cell r="B31">
            <v>-28827760</v>
          </cell>
          <cell r="G31">
            <v>-28827760</v>
          </cell>
        </row>
        <row r="32">
          <cell r="B32" t="str">
            <v>**</v>
          </cell>
          <cell r="G32">
            <v>-28827760</v>
          </cell>
        </row>
        <row r="33">
          <cell r="B33" t="str">
            <v>0037</v>
          </cell>
          <cell r="G33">
            <v>-283208198</v>
          </cell>
        </row>
        <row r="34">
          <cell r="B34">
            <v>-283208192</v>
          </cell>
          <cell r="G34">
            <v>-283208192</v>
          </cell>
        </row>
        <row r="35">
          <cell r="B35" t="str">
            <v>**</v>
          </cell>
          <cell r="G35">
            <v>-283208192</v>
          </cell>
        </row>
        <row r="36">
          <cell r="B36">
            <v>-283208192</v>
          </cell>
          <cell r="G36">
            <v>-283208192</v>
          </cell>
        </row>
        <row r="37">
          <cell r="B37">
            <v>-283208192</v>
          </cell>
          <cell r="G37">
            <v>-283208192</v>
          </cell>
        </row>
        <row r="38">
          <cell r="B38" t="str">
            <v>0039</v>
          </cell>
          <cell r="G38">
            <v>129533983</v>
          </cell>
        </row>
        <row r="39">
          <cell r="B39" t="str">
            <v>0039</v>
          </cell>
          <cell r="G39">
            <v>21966500</v>
          </cell>
        </row>
        <row r="40">
          <cell r="B40" t="str">
            <v>0039</v>
          </cell>
          <cell r="G40">
            <v>1390000</v>
          </cell>
        </row>
        <row r="41">
          <cell r="B41" t="str">
            <v>0039</v>
          </cell>
          <cell r="G41">
            <v>12813415</v>
          </cell>
        </row>
        <row r="42">
          <cell r="B42" t="str">
            <v>0039</v>
          </cell>
          <cell r="G42">
            <v>0</v>
          </cell>
        </row>
        <row r="43">
          <cell r="B43" t="str">
            <v>0039</v>
          </cell>
          <cell r="G43">
            <v>903553</v>
          </cell>
        </row>
        <row r="44">
          <cell r="B44">
            <v>903553</v>
          </cell>
          <cell r="G44">
            <v>0</v>
          </cell>
        </row>
        <row r="45">
          <cell r="B45" t="str">
            <v>0039</v>
          </cell>
          <cell r="G45">
            <v>32316698</v>
          </cell>
        </row>
        <row r="46">
          <cell r="B46" t="str">
            <v>0039</v>
          </cell>
          <cell r="G46">
            <v>1998500</v>
          </cell>
        </row>
        <row r="47">
          <cell r="B47" t="str">
            <v>0039</v>
          </cell>
          <cell r="G47">
            <v>5905750</v>
          </cell>
        </row>
        <row r="48">
          <cell r="B48">
            <v>5905748</v>
          </cell>
          <cell r="G48">
            <v>0</v>
          </cell>
        </row>
        <row r="49">
          <cell r="B49" t="str">
            <v>0039</v>
          </cell>
          <cell r="G49">
            <v>12650117</v>
          </cell>
        </row>
        <row r="50">
          <cell r="B50">
            <v>12650112</v>
          </cell>
          <cell r="G50">
            <v>0</v>
          </cell>
        </row>
        <row r="51">
          <cell r="B51" t="str">
            <v>0039</v>
          </cell>
          <cell r="G51">
            <v>10113254</v>
          </cell>
        </row>
        <row r="52">
          <cell r="B52" t="str">
            <v>0039</v>
          </cell>
          <cell r="G52">
            <v>10799930</v>
          </cell>
        </row>
        <row r="53">
          <cell r="B53" t="str">
            <v>0039</v>
          </cell>
          <cell r="G53">
            <v>1161346</v>
          </cell>
        </row>
        <row r="54">
          <cell r="B54">
            <v>1161346</v>
          </cell>
          <cell r="G54">
            <v>0</v>
          </cell>
        </row>
        <row r="55">
          <cell r="B55">
            <v>0</v>
          </cell>
          <cell r="G55">
            <v>0</v>
          </cell>
        </row>
        <row r="56">
          <cell r="B56" t="str">
            <v>0044</v>
          </cell>
          <cell r="G56">
            <v>6926</v>
          </cell>
        </row>
        <row r="57">
          <cell r="B57" t="str">
            <v>0044</v>
          </cell>
          <cell r="G57">
            <v>890703</v>
          </cell>
        </row>
        <row r="58">
          <cell r="B58" t="str">
            <v>0044</v>
          </cell>
          <cell r="G58">
            <v>58262</v>
          </cell>
        </row>
        <row r="59">
          <cell r="B59" t="str">
            <v>0044</v>
          </cell>
          <cell r="G59">
            <v>1724167</v>
          </cell>
        </row>
        <row r="60">
          <cell r="B60" t="str">
            <v>0044</v>
          </cell>
          <cell r="G60">
            <v>3546253</v>
          </cell>
        </row>
        <row r="61">
          <cell r="B61">
            <v>3546252</v>
          </cell>
          <cell r="G61">
            <v>0</v>
          </cell>
        </row>
        <row r="62">
          <cell r="B62" t="str">
            <v>0044</v>
          </cell>
          <cell r="G62">
            <v>153897</v>
          </cell>
        </row>
        <row r="63">
          <cell r="B63" t="str">
            <v>0044</v>
          </cell>
          <cell r="G63">
            <v>159209</v>
          </cell>
        </row>
        <row r="64">
          <cell r="B64">
            <v>159209</v>
          </cell>
          <cell r="G64">
            <v>0</v>
          </cell>
        </row>
        <row r="65">
          <cell r="B65" t="str">
            <v>0044</v>
          </cell>
          <cell r="G65">
            <v>43050</v>
          </cell>
        </row>
        <row r="66">
          <cell r="B66" t="str">
            <v>0044</v>
          </cell>
          <cell r="G66">
            <v>129190</v>
          </cell>
        </row>
        <row r="67">
          <cell r="B67">
            <v>129190</v>
          </cell>
          <cell r="G67">
            <v>0</v>
          </cell>
        </row>
        <row r="68">
          <cell r="B68" t="str">
            <v>0044</v>
          </cell>
          <cell r="G68">
            <v>241758</v>
          </cell>
        </row>
        <row r="69">
          <cell r="B69" t="str">
            <v>0044</v>
          </cell>
          <cell r="G69">
            <v>600</v>
          </cell>
        </row>
        <row r="70">
          <cell r="B70">
            <v>600</v>
          </cell>
          <cell r="G70">
            <v>0</v>
          </cell>
        </row>
        <row r="71">
          <cell r="B71" t="str">
            <v>0044</v>
          </cell>
          <cell r="G71">
            <v>184800</v>
          </cell>
        </row>
        <row r="72">
          <cell r="B72" t="str">
            <v>0044</v>
          </cell>
          <cell r="G72">
            <v>0</v>
          </cell>
        </row>
        <row r="73">
          <cell r="B73" t="str">
            <v>0044</v>
          </cell>
          <cell r="G73">
            <v>6672</v>
          </cell>
        </row>
        <row r="74">
          <cell r="B74">
            <v>6672</v>
          </cell>
          <cell r="G74">
            <v>0</v>
          </cell>
        </row>
        <row r="75">
          <cell r="B75" t="str">
            <v>0044</v>
          </cell>
          <cell r="G75">
            <v>1431496</v>
          </cell>
        </row>
        <row r="76">
          <cell r="B76" t="str">
            <v>0044</v>
          </cell>
          <cell r="G76">
            <v>2780030</v>
          </cell>
        </row>
        <row r="77">
          <cell r="B77">
            <v>2780030</v>
          </cell>
          <cell r="G77">
            <v>0</v>
          </cell>
        </row>
        <row r="78">
          <cell r="B78" t="str">
            <v>0044</v>
          </cell>
          <cell r="G78">
            <v>125188</v>
          </cell>
        </row>
        <row r="79">
          <cell r="B79" t="str">
            <v>0044</v>
          </cell>
          <cell r="G79">
            <v>0</v>
          </cell>
        </row>
        <row r="80">
          <cell r="B80" t="str">
            <v>0044</v>
          </cell>
          <cell r="G80">
            <v>0</v>
          </cell>
        </row>
        <row r="81">
          <cell r="B81" t="str">
            <v>0044</v>
          </cell>
          <cell r="G81">
            <v>601385</v>
          </cell>
        </row>
        <row r="82">
          <cell r="B82" t="str">
            <v>0044</v>
          </cell>
          <cell r="G82">
            <v>0</v>
          </cell>
        </row>
        <row r="83">
          <cell r="B83" t="str">
            <v>0044</v>
          </cell>
          <cell r="G83">
            <v>1094412</v>
          </cell>
        </row>
        <row r="84">
          <cell r="B84">
            <v>1094412</v>
          </cell>
          <cell r="G84">
            <v>0</v>
          </cell>
        </row>
        <row r="85">
          <cell r="B85" t="str">
            <v>0044</v>
          </cell>
          <cell r="G85">
            <v>5496</v>
          </cell>
        </row>
        <row r="86">
          <cell r="B86" t="str">
            <v>0044</v>
          </cell>
          <cell r="G86">
            <v>0</v>
          </cell>
        </row>
        <row r="87">
          <cell r="B87" t="str">
            <v>0044</v>
          </cell>
          <cell r="G87">
            <v>40000</v>
          </cell>
        </row>
        <row r="88">
          <cell r="B88" t="str">
            <v>0044</v>
          </cell>
          <cell r="G88">
            <v>12528</v>
          </cell>
        </row>
        <row r="89">
          <cell r="B89" t="str">
            <v>0044</v>
          </cell>
          <cell r="G89">
            <v>44150</v>
          </cell>
        </row>
        <row r="90">
          <cell r="B90" t="str">
            <v>0044</v>
          </cell>
          <cell r="G90">
            <v>112878</v>
          </cell>
        </row>
        <row r="91">
          <cell r="B91" t="str">
            <v>0044</v>
          </cell>
          <cell r="G91">
            <v>50327</v>
          </cell>
        </row>
        <row r="92">
          <cell r="B92" t="str">
            <v>0044</v>
          </cell>
          <cell r="G92">
            <v>59545</v>
          </cell>
        </row>
        <row r="93">
          <cell r="B93" t="str">
            <v>0044</v>
          </cell>
          <cell r="G93">
            <v>169700</v>
          </cell>
        </row>
        <row r="94">
          <cell r="B94" t="str">
            <v>0044</v>
          </cell>
          <cell r="G94">
            <v>4000</v>
          </cell>
        </row>
        <row r="95">
          <cell r="B95" t="str">
            <v>0044</v>
          </cell>
          <cell r="G95">
            <v>2245</v>
          </cell>
        </row>
        <row r="96">
          <cell r="B96">
            <v>2245</v>
          </cell>
          <cell r="G96">
            <v>0</v>
          </cell>
        </row>
        <row r="97">
          <cell r="B97">
            <v>0</v>
          </cell>
          <cell r="G97">
            <v>0</v>
          </cell>
        </row>
        <row r="98">
          <cell r="B98" t="str">
            <v>0039</v>
          </cell>
          <cell r="G98">
            <v>6366492</v>
          </cell>
        </row>
        <row r="99">
          <cell r="B99" t="str">
            <v>0041</v>
          </cell>
          <cell r="G99">
            <v>37268</v>
          </cell>
        </row>
        <row r="100">
          <cell r="B100">
            <v>37268</v>
          </cell>
          <cell r="G100">
            <v>0</v>
          </cell>
        </row>
        <row r="101">
          <cell r="B101" t="str">
            <v>0041</v>
          </cell>
          <cell r="G101">
            <v>1180</v>
          </cell>
        </row>
        <row r="102">
          <cell r="B102" t="str">
            <v>0041</v>
          </cell>
          <cell r="G102">
            <v>4444</v>
          </cell>
        </row>
        <row r="103">
          <cell r="B103" t="str">
            <v>0039</v>
          </cell>
          <cell r="G103">
            <v>211643</v>
          </cell>
        </row>
        <row r="104">
          <cell r="B104">
            <v>211643</v>
          </cell>
          <cell r="G104">
            <v>0</v>
          </cell>
        </row>
        <row r="105">
          <cell r="B105" t="str">
            <v>0041</v>
          </cell>
          <cell r="G105">
            <v>162695</v>
          </cell>
        </row>
        <row r="106">
          <cell r="B106" t="str">
            <v>0041</v>
          </cell>
          <cell r="G106">
            <v>420542</v>
          </cell>
        </row>
        <row r="107">
          <cell r="B107" t="str">
            <v>0041</v>
          </cell>
          <cell r="G107">
            <v>51842</v>
          </cell>
        </row>
        <row r="108">
          <cell r="B108" t="str">
            <v>0039</v>
          </cell>
          <cell r="G108">
            <v>0</v>
          </cell>
        </row>
        <row r="109">
          <cell r="B109">
            <v>0</v>
          </cell>
          <cell r="G109">
            <v>0</v>
          </cell>
        </row>
        <row r="110">
          <cell r="B110" t="str">
            <v>0041</v>
          </cell>
          <cell r="G110">
            <v>0</v>
          </cell>
        </row>
        <row r="111">
          <cell r="B111" t="str">
            <v>0041</v>
          </cell>
          <cell r="G111">
            <v>6600</v>
          </cell>
        </row>
        <row r="112">
          <cell r="B112" t="str">
            <v>0041</v>
          </cell>
          <cell r="G112">
            <v>232753</v>
          </cell>
        </row>
        <row r="113">
          <cell r="B113" t="str">
            <v>0041</v>
          </cell>
          <cell r="G113">
            <v>7717</v>
          </cell>
        </row>
        <row r="114">
          <cell r="B114" t="str">
            <v>0041</v>
          </cell>
          <cell r="G114">
            <v>153372</v>
          </cell>
        </row>
        <row r="115">
          <cell r="B115">
            <v>153372</v>
          </cell>
          <cell r="G115">
            <v>0</v>
          </cell>
        </row>
        <row r="116">
          <cell r="B116" t="str">
            <v>0041</v>
          </cell>
          <cell r="G116">
            <v>6371</v>
          </cell>
        </row>
        <row r="117">
          <cell r="B117" t="str">
            <v>0041</v>
          </cell>
          <cell r="G117">
            <v>0</v>
          </cell>
        </row>
        <row r="118">
          <cell r="B118" t="str">
            <v>0041</v>
          </cell>
          <cell r="G118">
            <v>0</v>
          </cell>
        </row>
        <row r="119">
          <cell r="B119" t="str">
            <v>0041</v>
          </cell>
          <cell r="G119">
            <v>0</v>
          </cell>
        </row>
        <row r="120">
          <cell r="B120" t="str">
            <v>0041</v>
          </cell>
          <cell r="G120">
            <v>0</v>
          </cell>
        </row>
        <row r="121">
          <cell r="B121" t="str">
            <v>0041</v>
          </cell>
          <cell r="G121">
            <v>750</v>
          </cell>
        </row>
        <row r="122">
          <cell r="B122" t="str">
            <v>0041</v>
          </cell>
          <cell r="G122">
            <v>12272</v>
          </cell>
        </row>
        <row r="123">
          <cell r="B123" t="str">
            <v>0041</v>
          </cell>
          <cell r="G123">
            <v>60645</v>
          </cell>
        </row>
        <row r="124">
          <cell r="B124" t="str">
            <v>0041</v>
          </cell>
          <cell r="G124">
            <v>1424</v>
          </cell>
        </row>
        <row r="125">
          <cell r="B125">
            <v>1424</v>
          </cell>
          <cell r="G125">
            <v>0</v>
          </cell>
        </row>
        <row r="126">
          <cell r="B126" t="str">
            <v>0041</v>
          </cell>
          <cell r="G126">
            <v>2430000</v>
          </cell>
        </row>
        <row r="127">
          <cell r="B127" t="str">
            <v>0041</v>
          </cell>
          <cell r="G127">
            <v>3087805</v>
          </cell>
        </row>
        <row r="128">
          <cell r="B128" t="str">
            <v>0041</v>
          </cell>
          <cell r="G128">
            <v>3296</v>
          </cell>
        </row>
        <row r="129">
          <cell r="B129" t="str">
            <v>0041</v>
          </cell>
          <cell r="G129">
            <v>1533</v>
          </cell>
        </row>
        <row r="130">
          <cell r="B130" t="str">
            <v>0041</v>
          </cell>
          <cell r="G130">
            <v>2133</v>
          </cell>
        </row>
        <row r="131">
          <cell r="B131" t="str">
            <v>0041</v>
          </cell>
          <cell r="G131">
            <v>30416</v>
          </cell>
        </row>
        <row r="132">
          <cell r="B132">
            <v>30416</v>
          </cell>
          <cell r="G132">
            <v>0</v>
          </cell>
        </row>
        <row r="133">
          <cell r="B133" t="str">
            <v>0041</v>
          </cell>
          <cell r="G133">
            <v>100661</v>
          </cell>
        </row>
        <row r="134">
          <cell r="B134" t="str">
            <v>0041</v>
          </cell>
          <cell r="G134">
            <v>692393</v>
          </cell>
        </row>
        <row r="135">
          <cell r="B135" t="str">
            <v>0041</v>
          </cell>
          <cell r="G135">
            <v>8727</v>
          </cell>
        </row>
        <row r="136">
          <cell r="B136" t="str">
            <v>0041</v>
          </cell>
          <cell r="G136">
            <v>0</v>
          </cell>
        </row>
        <row r="137">
          <cell r="B137" t="str">
            <v>0041</v>
          </cell>
          <cell r="G137">
            <v>0</v>
          </cell>
        </row>
        <row r="138">
          <cell r="B138" t="str">
            <v>0041</v>
          </cell>
          <cell r="G138">
            <v>555134</v>
          </cell>
        </row>
        <row r="139">
          <cell r="B139" t="str">
            <v>0041</v>
          </cell>
          <cell r="G139">
            <v>0</v>
          </cell>
        </row>
        <row r="140">
          <cell r="B140" t="str">
            <v>0041</v>
          </cell>
          <cell r="G140">
            <v>62362</v>
          </cell>
        </row>
        <row r="141">
          <cell r="B141" t="str">
            <v>0041</v>
          </cell>
          <cell r="G141">
            <v>7957</v>
          </cell>
        </row>
        <row r="142">
          <cell r="B142" t="str">
            <v>0039</v>
          </cell>
          <cell r="G142">
            <v>6542000</v>
          </cell>
        </row>
        <row r="143">
          <cell r="B143">
            <v>6542000</v>
          </cell>
          <cell r="G143">
            <v>0</v>
          </cell>
        </row>
        <row r="144">
          <cell r="B144" t="str">
            <v>0041</v>
          </cell>
          <cell r="G144">
            <v>0</v>
          </cell>
        </row>
        <row r="145">
          <cell r="B145" t="str">
            <v>0041</v>
          </cell>
          <cell r="G145">
            <v>53068</v>
          </cell>
        </row>
        <row r="146">
          <cell r="B146">
            <v>53068</v>
          </cell>
          <cell r="G146">
            <v>0</v>
          </cell>
        </row>
        <row r="147">
          <cell r="B147" t="str">
            <v>0044</v>
          </cell>
          <cell r="G147">
            <v>0</v>
          </cell>
        </row>
        <row r="148">
          <cell r="B148">
            <v>0</v>
          </cell>
          <cell r="G148">
            <v>0</v>
          </cell>
        </row>
        <row r="149">
          <cell r="B149" t="str">
            <v>0040</v>
          </cell>
          <cell r="G149">
            <v>0</v>
          </cell>
        </row>
        <row r="150">
          <cell r="B150" t="str">
            <v>0039</v>
          </cell>
          <cell r="G150">
            <v>0</v>
          </cell>
        </row>
        <row r="151">
          <cell r="B151" t="str">
            <v>0039</v>
          </cell>
          <cell r="G151">
            <v>0</v>
          </cell>
        </row>
        <row r="152">
          <cell r="B152" t="str">
            <v>0040</v>
          </cell>
          <cell r="G152">
            <v>0</v>
          </cell>
        </row>
        <row r="153">
          <cell r="B153" t="str">
            <v>0042</v>
          </cell>
          <cell r="G153">
            <v>5253248</v>
          </cell>
        </row>
        <row r="154">
          <cell r="B154" t="str">
            <v>0042</v>
          </cell>
          <cell r="G154">
            <v>1211978</v>
          </cell>
        </row>
        <row r="155">
          <cell r="B155" t="str">
            <v>0044</v>
          </cell>
          <cell r="G155">
            <v>2115664</v>
          </cell>
        </row>
        <row r="156">
          <cell r="B156">
            <v>2115664</v>
          </cell>
          <cell r="G156">
            <v>2115664</v>
          </cell>
        </row>
        <row r="157">
          <cell r="B157">
            <v>2115664</v>
          </cell>
          <cell r="G157">
            <v>1920100</v>
          </cell>
        </row>
        <row r="158">
          <cell r="G158">
            <v>1920100</v>
          </cell>
        </row>
        <row r="159">
          <cell r="G159">
            <v>1920100</v>
          </cell>
        </row>
        <row r="160">
          <cell r="G160">
            <v>1920100</v>
          </cell>
        </row>
        <row r="161">
          <cell r="G161">
            <v>0</v>
          </cell>
        </row>
        <row r="162">
          <cell r="G162">
            <v>0</v>
          </cell>
        </row>
        <row r="163">
          <cell r="G163">
            <v>0</v>
          </cell>
        </row>
        <row r="164">
          <cell r="G164">
            <v>0</v>
          </cell>
        </row>
        <row r="165">
          <cell r="G165">
            <v>0</v>
          </cell>
        </row>
        <row r="166">
          <cell r="G166">
            <v>0</v>
          </cell>
        </row>
        <row r="167">
          <cell r="G167">
            <v>0</v>
          </cell>
        </row>
        <row r="168">
          <cell r="G168">
            <v>0</v>
          </cell>
        </row>
        <row r="169">
          <cell r="G169">
            <v>0</v>
          </cell>
        </row>
        <row r="170">
          <cell r="G170">
            <v>0</v>
          </cell>
        </row>
        <row r="171">
          <cell r="G171">
            <v>0</v>
          </cell>
        </row>
        <row r="172">
          <cell r="G172">
            <v>0</v>
          </cell>
        </row>
        <row r="173">
          <cell r="G173">
            <v>0</v>
          </cell>
        </row>
        <row r="174">
          <cell r="G174">
            <v>0</v>
          </cell>
        </row>
        <row r="175">
          <cell r="G175">
            <v>0</v>
          </cell>
        </row>
        <row r="176">
          <cell r="G176">
            <v>0</v>
          </cell>
        </row>
        <row r="177">
          <cell r="G177">
            <v>0</v>
          </cell>
        </row>
        <row r="178">
          <cell r="G178">
            <v>0</v>
          </cell>
        </row>
        <row r="179">
          <cell r="G179">
            <v>0</v>
          </cell>
        </row>
        <row r="180">
          <cell r="G180">
            <v>0</v>
          </cell>
        </row>
        <row r="181">
          <cell r="G181">
            <v>0</v>
          </cell>
        </row>
        <row r="182">
          <cell r="G182">
            <v>0</v>
          </cell>
        </row>
        <row r="183">
          <cell r="G183">
            <v>0</v>
          </cell>
        </row>
        <row r="184">
          <cell r="G184">
            <v>0</v>
          </cell>
        </row>
        <row r="185">
          <cell r="G185">
            <v>0</v>
          </cell>
        </row>
        <row r="186">
          <cell r="G186">
            <v>0</v>
          </cell>
        </row>
        <row r="187">
          <cell r="G187">
            <v>0</v>
          </cell>
        </row>
        <row r="188">
          <cell r="G188">
            <v>0</v>
          </cell>
        </row>
        <row r="189">
          <cell r="G189">
            <v>0</v>
          </cell>
        </row>
        <row r="190">
          <cell r="G190">
            <v>0</v>
          </cell>
        </row>
        <row r="191">
          <cell r="G191">
            <v>0</v>
          </cell>
        </row>
        <row r="192">
          <cell r="G192">
            <v>0</v>
          </cell>
        </row>
        <row r="193">
          <cell r="G193">
            <v>0</v>
          </cell>
        </row>
        <row r="194">
          <cell r="G194">
            <v>0</v>
          </cell>
        </row>
      </sheetData>
      <sheetData sheetId="1">
        <row r="2">
          <cell r="C2" t="str">
            <v>Entidad Modelo</v>
          </cell>
        </row>
        <row r="7">
          <cell r="H7">
            <v>2016</v>
          </cell>
        </row>
        <row r="65">
          <cell r="C65" t="str">
            <v>Las notas en las páginas 7 a 20 son parte integral de estos Estados Financieros.</v>
          </cell>
        </row>
      </sheetData>
      <sheetData sheetId="2">
        <row r="4">
          <cell r="C4" t="str">
            <v>Del ejercicio terminado al 31 de diciembre del 2017 y 2016</v>
          </cell>
        </row>
        <row r="22">
          <cell r="A22" t="str">
            <v>0045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0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7"/>
  <sheetViews>
    <sheetView view="pageBreakPreview" topLeftCell="B13" zoomScale="85" zoomScaleNormal="85" workbookViewId="0">
      <selection activeCell="B126" sqref="B126"/>
    </sheetView>
  </sheetViews>
  <sheetFormatPr baseColWidth="10" defaultColWidth="11.42578125" defaultRowHeight="15"/>
  <cols>
    <col min="1" max="1" width="11.42578125" style="62" hidden="1" customWidth="1"/>
    <col min="2" max="2" width="63.5703125" style="62" customWidth="1"/>
    <col min="3" max="4" width="18.42578125" style="222" customWidth="1"/>
    <col min="5" max="5" width="6.42578125" style="222" customWidth="1"/>
    <col min="6" max="6" width="16.42578125" style="62" hidden="1" customWidth="1"/>
    <col min="7" max="7" width="17.5703125" style="62" hidden="1" customWidth="1"/>
    <col min="8" max="8" width="16.42578125" style="62" customWidth="1"/>
    <col min="9" max="16384" width="11.42578125" style="62"/>
  </cols>
  <sheetData>
    <row r="1" spans="1:8">
      <c r="A1" s="223"/>
      <c r="B1" s="224" t="s">
        <v>0</v>
      </c>
      <c r="C1" s="225"/>
      <c r="D1" s="226"/>
      <c r="E1" s="226"/>
    </row>
    <row r="2" spans="1:8" ht="15.75">
      <c r="A2" s="223"/>
      <c r="B2" s="256" t="s">
        <v>1</v>
      </c>
      <c r="C2" s="256"/>
      <c r="D2" s="256"/>
      <c r="E2" s="63"/>
    </row>
    <row r="3" spans="1:8" ht="15.75">
      <c r="A3" s="223"/>
      <c r="B3" s="256" t="s">
        <v>2</v>
      </c>
      <c r="C3" s="256"/>
      <c r="D3" s="256"/>
      <c r="E3" s="63"/>
    </row>
    <row r="4" spans="1:8" ht="15.75">
      <c r="A4" s="223"/>
      <c r="B4" s="256" t="s">
        <v>3</v>
      </c>
      <c r="C4" s="256"/>
      <c r="D4" s="256"/>
      <c r="E4" s="63"/>
    </row>
    <row r="5" spans="1:8" ht="15.75">
      <c r="A5" s="223"/>
      <c r="B5" s="256" t="s">
        <v>4</v>
      </c>
      <c r="C5" s="256"/>
      <c r="D5" s="256"/>
      <c r="E5" s="63"/>
    </row>
    <row r="6" spans="1:8">
      <c r="A6" s="223"/>
      <c r="B6" s="4" t="s">
        <v>5</v>
      </c>
      <c r="C6" s="225"/>
      <c r="D6" s="225"/>
      <c r="E6" s="225"/>
    </row>
    <row r="7" spans="1:8">
      <c r="A7" s="223"/>
      <c r="B7" s="155"/>
      <c r="C7" s="225"/>
      <c r="D7" s="225"/>
      <c r="E7" s="225"/>
    </row>
    <row r="8" spans="1:8" ht="15.75">
      <c r="A8" s="223" t="s">
        <v>6</v>
      </c>
      <c r="B8" s="227" t="s">
        <v>7</v>
      </c>
      <c r="C8" s="228" t="s">
        <v>8</v>
      </c>
      <c r="D8" s="46" t="s">
        <v>9</v>
      </c>
      <c r="E8" s="229"/>
    </row>
    <row r="9" spans="1:8" ht="15.75">
      <c r="A9" s="223" t="s">
        <v>10</v>
      </c>
      <c r="B9" s="230" t="s">
        <v>11</v>
      </c>
      <c r="C9" s="231">
        <v>19079790.960000001</v>
      </c>
      <c r="D9" s="231"/>
      <c r="E9" s="225"/>
    </row>
    <row r="10" spans="1:8" ht="15.75">
      <c r="A10" s="223" t="s">
        <v>12</v>
      </c>
      <c r="B10" s="230" t="s">
        <v>13</v>
      </c>
      <c r="C10" s="231">
        <v>8381363.5300000003</v>
      </c>
      <c r="D10" s="231"/>
      <c r="E10" s="225"/>
      <c r="F10" s="76"/>
      <c r="G10" s="76"/>
    </row>
    <row r="11" spans="1:8" ht="15.75">
      <c r="A11" s="223" t="s">
        <v>14</v>
      </c>
      <c r="B11" s="230" t="s">
        <v>15</v>
      </c>
      <c r="C11" s="231">
        <v>231580013.87</v>
      </c>
      <c r="D11" s="231"/>
      <c r="E11" s="225"/>
      <c r="F11" s="76"/>
      <c r="G11" s="76"/>
    </row>
    <row r="12" spans="1:8" ht="15.75" hidden="1">
      <c r="A12" s="223" t="s">
        <v>16</v>
      </c>
      <c r="B12" s="230" t="s">
        <v>17</v>
      </c>
      <c r="C12" s="231"/>
      <c r="D12" s="231"/>
      <c r="E12" s="225"/>
      <c r="F12" s="76"/>
      <c r="G12" s="76"/>
    </row>
    <row r="13" spans="1:8" ht="15.75">
      <c r="A13" s="223" t="s">
        <v>18</v>
      </c>
      <c r="B13" s="230" t="s">
        <v>19</v>
      </c>
      <c r="C13" s="231">
        <v>115562718.87</v>
      </c>
      <c r="D13" s="231"/>
      <c r="E13" s="225"/>
      <c r="F13" s="76"/>
      <c r="G13" s="76"/>
      <c r="H13" s="161"/>
    </row>
    <row r="14" spans="1:8" ht="15.75">
      <c r="A14" s="223" t="s">
        <v>18</v>
      </c>
      <c r="B14" s="230" t="s">
        <v>20</v>
      </c>
      <c r="C14" s="232">
        <v>133084322.90000001</v>
      </c>
      <c r="D14" s="231"/>
      <c r="E14" s="225"/>
      <c r="F14" s="76"/>
      <c r="G14" s="76"/>
    </row>
    <row r="15" spans="1:8" ht="15.75" hidden="1">
      <c r="A15" s="223"/>
      <c r="B15" s="230"/>
      <c r="C15" s="231"/>
      <c r="D15" s="231"/>
      <c r="E15" s="225"/>
      <c r="F15" s="76"/>
      <c r="G15" s="76"/>
    </row>
    <row r="16" spans="1:8" ht="15.75" hidden="1">
      <c r="A16" s="223" t="s">
        <v>6</v>
      </c>
      <c r="B16" s="233" t="s">
        <v>21</v>
      </c>
      <c r="C16" s="234"/>
      <c r="D16" s="231"/>
      <c r="E16" s="225"/>
      <c r="F16" s="76"/>
      <c r="G16" s="76"/>
    </row>
    <row r="17" spans="1:8" ht="15.75">
      <c r="A17" s="223" t="s">
        <v>22</v>
      </c>
      <c r="B17" s="235" t="s">
        <v>23</v>
      </c>
      <c r="C17" s="231"/>
      <c r="D17" s="231">
        <v>25745977.809999999</v>
      </c>
      <c r="E17" s="225"/>
      <c r="F17" s="76"/>
      <c r="G17" s="76"/>
    </row>
    <row r="18" spans="1:8" ht="15.75">
      <c r="A18" s="223" t="s">
        <v>24</v>
      </c>
      <c r="B18" s="230" t="s">
        <v>25</v>
      </c>
      <c r="C18" s="104"/>
      <c r="D18" s="231"/>
      <c r="E18" s="225"/>
      <c r="F18" s="76"/>
      <c r="G18" s="76"/>
    </row>
    <row r="19" spans="1:8" ht="15.75">
      <c r="A19" s="223"/>
      <c r="B19" s="230" t="s">
        <v>26</v>
      </c>
      <c r="C19" s="104"/>
      <c r="D19" s="231"/>
      <c r="E19" s="225"/>
      <c r="F19" s="76"/>
      <c r="G19" s="76"/>
    </row>
    <row r="20" spans="1:8" ht="15.75">
      <c r="A20" s="223"/>
      <c r="B20" s="230" t="s">
        <v>27</v>
      </c>
      <c r="C20" s="104"/>
      <c r="D20" s="231">
        <v>444855103.97000003</v>
      </c>
      <c r="E20" s="225"/>
      <c r="F20" s="76"/>
      <c r="G20" s="76"/>
    </row>
    <row r="21" spans="1:8" ht="15.75">
      <c r="A21" s="223"/>
      <c r="B21" s="230" t="s">
        <v>28</v>
      </c>
      <c r="C21" s="104"/>
      <c r="D21" s="231"/>
      <c r="E21" s="225"/>
      <c r="F21" s="76"/>
      <c r="G21" s="76"/>
    </row>
    <row r="22" spans="1:8" ht="15" customHeight="1">
      <c r="A22" s="223"/>
      <c r="B22" s="230" t="s">
        <v>29</v>
      </c>
      <c r="C22" s="236"/>
      <c r="D22" s="231"/>
      <c r="E22" s="225"/>
      <c r="F22" s="76"/>
      <c r="G22" s="76"/>
      <c r="H22" s="161"/>
    </row>
    <row r="23" spans="1:8" ht="15.75">
      <c r="A23" s="223" t="s">
        <v>30</v>
      </c>
      <c r="B23" s="230" t="s">
        <v>31</v>
      </c>
      <c r="C23" s="236"/>
      <c r="D23" s="231"/>
      <c r="E23" s="225"/>
      <c r="F23" s="76"/>
      <c r="G23" s="76"/>
    </row>
    <row r="24" spans="1:8" ht="15.75" hidden="1">
      <c r="A24" s="223" t="s">
        <v>32</v>
      </c>
      <c r="B24" s="230" t="s">
        <v>33</v>
      </c>
      <c r="C24" s="236"/>
      <c r="D24" s="231"/>
      <c r="E24" s="225"/>
      <c r="F24" s="76"/>
      <c r="G24" s="76"/>
    </row>
    <row r="25" spans="1:8" ht="15.75" hidden="1">
      <c r="A25" s="223"/>
      <c r="B25" s="230" t="s">
        <v>34</v>
      </c>
      <c r="C25" s="236"/>
      <c r="D25" s="231"/>
      <c r="E25" s="225"/>
      <c r="F25" s="76"/>
      <c r="G25" s="76"/>
    </row>
    <row r="26" spans="1:8" ht="15.75">
      <c r="A26" s="223" t="s">
        <v>35</v>
      </c>
      <c r="B26" s="237" t="s">
        <v>36</v>
      </c>
      <c r="C26" s="236"/>
      <c r="D26" s="231">
        <v>39832196.880000003</v>
      </c>
      <c r="E26" s="225"/>
      <c r="F26" s="76"/>
      <c r="G26" s="76"/>
    </row>
    <row r="27" spans="1:8" ht="15.75">
      <c r="A27" s="223" t="s">
        <v>37</v>
      </c>
      <c r="B27" s="238" t="s">
        <v>38</v>
      </c>
      <c r="C27" s="103"/>
      <c r="D27" s="231"/>
      <c r="E27" s="225"/>
      <c r="F27" s="76"/>
      <c r="G27" s="76"/>
    </row>
    <row r="28" spans="1:8" ht="15.75">
      <c r="A28" s="223" t="s">
        <v>37</v>
      </c>
      <c r="B28" s="238" t="s">
        <v>39</v>
      </c>
      <c r="C28" s="103"/>
      <c r="D28" s="231"/>
      <c r="E28" s="225"/>
      <c r="F28" s="76"/>
      <c r="G28" s="76"/>
    </row>
    <row r="29" spans="1:8" ht="15.75">
      <c r="A29" s="223" t="s">
        <v>37</v>
      </c>
      <c r="B29" s="239" t="s">
        <v>40</v>
      </c>
      <c r="C29" s="103"/>
      <c r="D29" s="231"/>
      <c r="E29" s="225"/>
      <c r="F29" s="76"/>
      <c r="G29" s="76"/>
    </row>
    <row r="30" spans="1:8" ht="15.75">
      <c r="A30" s="223" t="s">
        <v>37</v>
      </c>
      <c r="B30" s="239" t="s">
        <v>41</v>
      </c>
      <c r="C30" s="103"/>
      <c r="D30" s="231"/>
      <c r="E30" s="225"/>
      <c r="F30" s="76"/>
      <c r="G30" s="76"/>
    </row>
    <row r="31" spans="1:8" ht="15.75">
      <c r="A31" s="223" t="s">
        <v>37</v>
      </c>
      <c r="B31" s="238" t="s">
        <v>42</v>
      </c>
      <c r="C31" s="103"/>
      <c r="D31" s="231"/>
      <c r="E31" s="225"/>
      <c r="F31" s="76"/>
      <c r="G31" s="76"/>
    </row>
    <row r="32" spans="1:8" ht="15.75">
      <c r="A32" s="223" t="s">
        <v>37</v>
      </c>
      <c r="B32" s="238" t="s">
        <v>43</v>
      </c>
      <c r="C32" s="103"/>
      <c r="D32" s="231"/>
      <c r="E32" s="225"/>
      <c r="F32" s="76"/>
      <c r="G32" s="76"/>
    </row>
    <row r="33" spans="1:7" ht="15.75">
      <c r="A33" s="223" t="s">
        <v>37</v>
      </c>
      <c r="B33" s="238" t="s">
        <v>44</v>
      </c>
      <c r="C33" s="103"/>
      <c r="D33" s="231"/>
      <c r="E33" s="225"/>
      <c r="F33" s="76"/>
      <c r="G33" s="76"/>
    </row>
    <row r="34" spans="1:7" ht="15.75" hidden="1">
      <c r="A34" s="223"/>
      <c r="B34" s="240" t="s">
        <v>45</v>
      </c>
      <c r="C34" s="103"/>
      <c r="D34" s="231"/>
      <c r="E34" s="225"/>
      <c r="F34" s="76"/>
      <c r="G34" s="76"/>
    </row>
    <row r="35" spans="1:7" ht="15.75" hidden="1">
      <c r="A35" s="223"/>
      <c r="B35" s="239" t="s">
        <v>46</v>
      </c>
      <c r="C35" s="103"/>
      <c r="D35" s="232"/>
      <c r="E35" s="76"/>
      <c r="F35" s="76"/>
      <c r="G35" s="76"/>
    </row>
    <row r="36" spans="1:7" ht="15.75">
      <c r="A36" s="223"/>
      <c r="B36" s="239" t="s">
        <v>47</v>
      </c>
      <c r="C36" s="103"/>
      <c r="D36" s="232"/>
      <c r="E36" s="76"/>
      <c r="F36" s="76"/>
      <c r="G36" s="76"/>
    </row>
    <row r="37" spans="1:7" ht="15.75">
      <c r="A37" s="223"/>
      <c r="B37" s="239" t="s">
        <v>48</v>
      </c>
      <c r="C37" s="103"/>
      <c r="D37" s="232"/>
      <c r="E37" s="76"/>
      <c r="F37" s="76"/>
      <c r="G37" s="76"/>
    </row>
    <row r="38" spans="1:7" ht="15.75" hidden="1">
      <c r="A38" s="223" t="s">
        <v>37</v>
      </c>
      <c r="B38" s="238" t="s">
        <v>49</v>
      </c>
      <c r="C38" s="103"/>
      <c r="D38" s="231"/>
      <c r="E38" s="225"/>
      <c r="F38" s="76"/>
      <c r="G38" s="76"/>
    </row>
    <row r="39" spans="1:7" ht="15.75">
      <c r="A39" s="223"/>
      <c r="B39" s="238" t="s">
        <v>50</v>
      </c>
      <c r="C39" s="103"/>
      <c r="D39" s="231"/>
      <c r="E39" s="225"/>
      <c r="F39" s="76"/>
      <c r="G39" s="76"/>
    </row>
    <row r="40" spans="1:7" ht="15.75">
      <c r="A40" s="223"/>
      <c r="B40" s="238" t="s">
        <v>51</v>
      </c>
      <c r="C40" s="103"/>
      <c r="D40" s="231"/>
      <c r="E40" s="225"/>
      <c r="F40" s="76"/>
      <c r="G40" s="76"/>
    </row>
    <row r="41" spans="1:7" ht="15.75">
      <c r="A41" s="223"/>
      <c r="B41" s="238" t="s">
        <v>52</v>
      </c>
      <c r="C41" s="103"/>
      <c r="D41" s="231"/>
      <c r="E41" s="225"/>
      <c r="F41" s="76"/>
      <c r="G41" s="76"/>
    </row>
    <row r="42" spans="1:7" ht="15.75" hidden="1">
      <c r="A42" s="223" t="s">
        <v>37</v>
      </c>
      <c r="B42" s="238" t="s">
        <v>53</v>
      </c>
      <c r="C42" s="103"/>
      <c r="D42" s="231"/>
      <c r="E42" s="225"/>
      <c r="F42" s="76"/>
      <c r="G42" s="76"/>
    </row>
    <row r="43" spans="1:7" ht="15.75" hidden="1">
      <c r="A43" s="223" t="s">
        <v>37</v>
      </c>
      <c r="B43" s="238" t="s">
        <v>54</v>
      </c>
      <c r="C43" s="103"/>
      <c r="D43" s="231"/>
      <c r="E43" s="225"/>
      <c r="F43" s="76"/>
      <c r="G43" s="76"/>
    </row>
    <row r="44" spans="1:7" ht="15.75" hidden="1">
      <c r="A44" s="223"/>
      <c r="B44" s="238" t="s">
        <v>55</v>
      </c>
      <c r="C44" s="236"/>
      <c r="D44" s="231"/>
      <c r="E44" s="225"/>
      <c r="F44" s="76"/>
      <c r="G44" s="76"/>
    </row>
    <row r="45" spans="1:7" ht="15.75" hidden="1">
      <c r="A45" s="223" t="s">
        <v>37</v>
      </c>
      <c r="B45" s="238" t="s">
        <v>56</v>
      </c>
      <c r="C45" s="236"/>
      <c r="D45" s="231"/>
      <c r="E45" s="225"/>
      <c r="F45" s="76"/>
      <c r="G45" s="76"/>
    </row>
    <row r="46" spans="1:7" ht="15.75" hidden="1">
      <c r="A46" s="223"/>
      <c r="B46" s="238" t="s">
        <v>57</v>
      </c>
      <c r="C46" s="103"/>
      <c r="D46" s="231"/>
      <c r="E46" s="225"/>
      <c r="F46" s="76"/>
      <c r="G46" s="76"/>
    </row>
    <row r="47" spans="1:7" ht="15.75">
      <c r="A47" s="223" t="s">
        <v>37</v>
      </c>
      <c r="B47" s="238" t="s">
        <v>58</v>
      </c>
      <c r="C47" s="103"/>
      <c r="D47" s="231"/>
      <c r="E47" s="225"/>
      <c r="F47" s="76"/>
      <c r="G47" s="76"/>
    </row>
    <row r="48" spans="1:7" ht="15.75">
      <c r="A48" s="223" t="s">
        <v>37</v>
      </c>
      <c r="B48" s="238" t="s">
        <v>59</v>
      </c>
      <c r="C48" s="103"/>
      <c r="D48" s="231"/>
      <c r="E48" s="225"/>
      <c r="F48" s="76"/>
      <c r="G48" s="76"/>
    </row>
    <row r="49" spans="1:7" ht="15.75">
      <c r="A49" s="223" t="s">
        <v>37</v>
      </c>
      <c r="B49" s="238" t="s">
        <v>60</v>
      </c>
      <c r="C49" s="103"/>
      <c r="D49" s="231"/>
      <c r="E49" s="225"/>
      <c r="F49" s="76"/>
      <c r="G49" s="76"/>
    </row>
    <row r="50" spans="1:7" ht="15.75" hidden="1">
      <c r="A50" s="223"/>
      <c r="B50" s="240" t="s">
        <v>61</v>
      </c>
      <c r="C50" s="103"/>
      <c r="D50" s="231"/>
      <c r="E50" s="225"/>
      <c r="F50" s="76"/>
      <c r="G50" s="76"/>
    </row>
    <row r="51" spans="1:7" ht="15.75" hidden="1">
      <c r="A51" s="223"/>
      <c r="B51" s="240" t="s">
        <v>62</v>
      </c>
      <c r="C51" s="103"/>
      <c r="D51" s="231"/>
      <c r="E51" s="225"/>
      <c r="F51" s="76"/>
      <c r="G51" s="76"/>
    </row>
    <row r="52" spans="1:7" ht="15.75">
      <c r="A52" s="223" t="s">
        <v>63</v>
      </c>
      <c r="B52" s="238" t="s">
        <v>64</v>
      </c>
      <c r="C52" s="103"/>
      <c r="D52" s="231"/>
      <c r="E52" s="225"/>
      <c r="F52" s="76"/>
      <c r="G52" s="76"/>
    </row>
    <row r="53" spans="1:7" ht="15.75">
      <c r="A53" s="223" t="s">
        <v>63</v>
      </c>
      <c r="B53" s="238" t="s">
        <v>65</v>
      </c>
      <c r="C53" s="103"/>
      <c r="D53" s="231"/>
      <c r="E53" s="225"/>
      <c r="F53" s="76"/>
      <c r="G53" s="76"/>
    </row>
    <row r="54" spans="1:7" ht="15.75" hidden="1">
      <c r="A54" s="223" t="s">
        <v>63</v>
      </c>
      <c r="B54" s="238" t="s">
        <v>66</v>
      </c>
      <c r="C54" s="103"/>
      <c r="D54" s="231"/>
      <c r="E54" s="225"/>
      <c r="F54" s="76"/>
      <c r="G54" s="76"/>
    </row>
    <row r="55" spans="1:7" ht="15.75">
      <c r="A55" s="223" t="s">
        <v>63</v>
      </c>
      <c r="B55" s="238" t="s">
        <v>67</v>
      </c>
      <c r="C55" s="103"/>
      <c r="D55" s="231"/>
      <c r="E55" s="225"/>
      <c r="F55" s="76"/>
      <c r="G55" s="76"/>
    </row>
    <row r="56" spans="1:7" ht="15.75">
      <c r="A56" s="223" t="s">
        <v>63</v>
      </c>
      <c r="B56" s="238" t="s">
        <v>68</v>
      </c>
      <c r="C56" s="103"/>
      <c r="D56" s="231"/>
      <c r="E56" s="225"/>
      <c r="F56" s="76"/>
      <c r="G56" s="76"/>
    </row>
    <row r="57" spans="1:7" ht="15.75">
      <c r="A57" s="223"/>
      <c r="B57" s="239" t="s">
        <v>69</v>
      </c>
      <c r="C57" s="103"/>
      <c r="D57" s="231"/>
      <c r="E57" s="225"/>
      <c r="F57" s="76"/>
      <c r="G57" s="76"/>
    </row>
    <row r="58" spans="1:7" ht="15.75" hidden="1">
      <c r="A58" s="223"/>
      <c r="B58" s="239" t="s">
        <v>70</v>
      </c>
      <c r="C58" s="103"/>
      <c r="D58" s="231"/>
      <c r="E58" s="225"/>
      <c r="F58" s="76"/>
      <c r="G58" s="76"/>
    </row>
    <row r="59" spans="1:7" ht="15.75" hidden="1">
      <c r="A59" s="223"/>
      <c r="B59" s="240" t="s">
        <v>71</v>
      </c>
      <c r="C59" s="103"/>
      <c r="D59" s="231"/>
      <c r="E59" s="225"/>
      <c r="F59" s="76"/>
      <c r="G59" s="76"/>
    </row>
    <row r="60" spans="1:7" ht="15.75">
      <c r="A60" s="223" t="s">
        <v>63</v>
      </c>
      <c r="B60" s="238" t="s">
        <v>72</v>
      </c>
      <c r="C60" s="103"/>
      <c r="D60" s="231"/>
      <c r="E60" s="225"/>
      <c r="F60" s="76"/>
      <c r="G60" s="76"/>
    </row>
    <row r="61" spans="1:7" ht="15.75">
      <c r="A61" s="223" t="s">
        <v>63</v>
      </c>
      <c r="B61" s="238" t="s">
        <v>73</v>
      </c>
      <c r="C61" s="103"/>
      <c r="D61" s="231"/>
      <c r="E61" s="225"/>
      <c r="F61" s="76"/>
      <c r="G61" s="76"/>
    </row>
    <row r="62" spans="1:7" ht="15.75" hidden="1">
      <c r="A62" s="223"/>
      <c r="B62" s="240" t="s">
        <v>74</v>
      </c>
      <c r="C62" s="103"/>
      <c r="D62" s="231"/>
      <c r="E62" s="225"/>
      <c r="F62" s="76"/>
      <c r="G62" s="76"/>
    </row>
    <row r="63" spans="1:7" ht="15.75">
      <c r="A63" s="223" t="s">
        <v>63</v>
      </c>
      <c r="B63" s="238" t="s">
        <v>75</v>
      </c>
      <c r="C63" s="103"/>
      <c r="D63" s="231"/>
      <c r="E63" s="225"/>
      <c r="F63" s="76"/>
      <c r="G63" s="76"/>
    </row>
    <row r="64" spans="1:7" ht="15.75" hidden="1">
      <c r="A64" s="223" t="s">
        <v>63</v>
      </c>
      <c r="B64" s="238" t="s">
        <v>76</v>
      </c>
      <c r="C64" s="103"/>
      <c r="D64" s="231"/>
      <c r="E64" s="225"/>
      <c r="F64" s="76"/>
      <c r="G64" s="76"/>
    </row>
    <row r="65" spans="1:7" ht="15.75" hidden="1">
      <c r="A65" s="223"/>
      <c r="B65" s="240" t="s">
        <v>77</v>
      </c>
      <c r="C65" s="103"/>
      <c r="D65" s="231"/>
      <c r="E65" s="225"/>
      <c r="F65" s="76"/>
      <c r="G65" s="76"/>
    </row>
    <row r="66" spans="1:7" ht="15.75">
      <c r="A66" s="223" t="s">
        <v>63</v>
      </c>
      <c r="B66" s="238" t="s">
        <v>78</v>
      </c>
      <c r="C66" s="103">
        <v>39340</v>
      </c>
      <c r="D66" s="231"/>
      <c r="E66" s="225"/>
      <c r="F66" s="76"/>
      <c r="G66" s="76"/>
    </row>
    <row r="67" spans="1:7" ht="15.75">
      <c r="A67" s="223" t="s">
        <v>63</v>
      </c>
      <c r="B67" s="238" t="s">
        <v>79</v>
      </c>
      <c r="C67" s="103"/>
      <c r="D67" s="231"/>
      <c r="E67" s="225"/>
      <c r="F67" s="76"/>
      <c r="G67" s="76"/>
    </row>
    <row r="68" spans="1:7" ht="15.75" hidden="1">
      <c r="A68" s="223"/>
      <c r="B68" s="238" t="s">
        <v>80</v>
      </c>
      <c r="C68" s="103"/>
      <c r="D68" s="231"/>
      <c r="E68" s="225"/>
      <c r="F68" s="76"/>
      <c r="G68" s="76"/>
    </row>
    <row r="69" spans="1:7" ht="15.75">
      <c r="A69" s="223"/>
      <c r="B69" s="238" t="s">
        <v>81</v>
      </c>
      <c r="C69" s="103"/>
      <c r="D69" s="231"/>
      <c r="E69" s="225"/>
      <c r="F69" s="76"/>
      <c r="G69" s="76"/>
    </row>
    <row r="70" spans="1:7" ht="15.75" hidden="1">
      <c r="A70" s="223"/>
      <c r="B70" s="240" t="s">
        <v>82</v>
      </c>
      <c r="C70" s="103"/>
      <c r="D70" s="231"/>
      <c r="E70" s="225"/>
      <c r="F70" s="76"/>
      <c r="G70" s="76"/>
    </row>
    <row r="71" spans="1:7" ht="15.75" hidden="1">
      <c r="A71" s="223" t="s">
        <v>63</v>
      </c>
      <c r="B71" s="238" t="s">
        <v>83</v>
      </c>
      <c r="C71" s="103"/>
      <c r="D71" s="231"/>
      <c r="E71" s="225"/>
      <c r="F71" s="76"/>
      <c r="G71" s="76"/>
    </row>
    <row r="72" spans="1:7" ht="15.75" hidden="1">
      <c r="A72" s="223" t="s">
        <v>63</v>
      </c>
      <c r="B72" s="238" t="s">
        <v>84</v>
      </c>
      <c r="C72" s="103"/>
      <c r="D72" s="231"/>
      <c r="E72" s="225"/>
      <c r="F72" s="76"/>
      <c r="G72" s="76"/>
    </row>
    <row r="73" spans="1:7" ht="15.75">
      <c r="A73" s="223" t="s">
        <v>63</v>
      </c>
      <c r="B73" s="238" t="s">
        <v>85</v>
      </c>
      <c r="C73" s="103"/>
      <c r="D73" s="231"/>
      <c r="E73" s="225"/>
      <c r="F73" s="76"/>
      <c r="G73" s="76"/>
    </row>
    <row r="74" spans="1:7" ht="15.75">
      <c r="A74" s="223"/>
      <c r="B74" s="238" t="s">
        <v>86</v>
      </c>
      <c r="C74" s="103"/>
      <c r="D74" s="231"/>
      <c r="E74" s="225"/>
      <c r="F74" s="76"/>
      <c r="G74" s="76"/>
    </row>
    <row r="75" spans="1:7" ht="15.75" hidden="1">
      <c r="A75" s="223"/>
      <c r="B75" s="238" t="s">
        <v>87</v>
      </c>
      <c r="C75" s="103"/>
      <c r="D75" s="231"/>
      <c r="E75" s="225"/>
      <c r="F75" s="76"/>
      <c r="G75" s="76"/>
    </row>
    <row r="76" spans="1:7" ht="15.75">
      <c r="A76" s="223"/>
      <c r="B76" s="238" t="s">
        <v>88</v>
      </c>
      <c r="C76" s="103"/>
      <c r="D76" s="231"/>
      <c r="E76" s="225"/>
      <c r="F76" s="76"/>
      <c r="G76" s="76"/>
    </row>
    <row r="77" spans="1:7" ht="15.75" hidden="1">
      <c r="A77" s="223"/>
      <c r="B77" s="240" t="s">
        <v>89</v>
      </c>
      <c r="C77" s="103"/>
      <c r="D77" s="231"/>
      <c r="E77" s="225"/>
      <c r="F77" s="76"/>
      <c r="G77" s="76"/>
    </row>
    <row r="78" spans="1:7" ht="15.75" hidden="1">
      <c r="A78" s="223" t="s">
        <v>63</v>
      </c>
      <c r="B78" s="238" t="s">
        <v>90</v>
      </c>
      <c r="C78" s="103"/>
      <c r="D78" s="231"/>
      <c r="E78" s="225"/>
      <c r="F78" s="76"/>
      <c r="G78" s="76"/>
    </row>
    <row r="79" spans="1:7" ht="15.75" hidden="1">
      <c r="A79" s="223" t="s">
        <v>63</v>
      </c>
      <c r="B79" s="237" t="s">
        <v>91</v>
      </c>
      <c r="C79" s="103"/>
      <c r="D79" s="231"/>
      <c r="E79" s="225"/>
      <c r="F79" s="76"/>
      <c r="G79" s="76"/>
    </row>
    <row r="80" spans="1:7" ht="15.75" hidden="1">
      <c r="A80" s="223"/>
      <c r="B80" s="240" t="s">
        <v>92</v>
      </c>
      <c r="C80" s="103"/>
      <c r="D80" s="231"/>
      <c r="E80" s="225"/>
      <c r="F80" s="76"/>
      <c r="G80" s="76"/>
    </row>
    <row r="81" spans="1:7" ht="15.75">
      <c r="A81" s="223"/>
      <c r="B81" s="77" t="s">
        <v>93</v>
      </c>
      <c r="C81" s="103"/>
      <c r="D81" s="232"/>
      <c r="E81" s="76"/>
      <c r="F81" s="76"/>
      <c r="G81" s="76"/>
    </row>
    <row r="82" spans="1:7" ht="15.75">
      <c r="A82" s="223"/>
      <c r="B82" s="100" t="s">
        <v>94</v>
      </c>
      <c r="C82" s="103"/>
      <c r="D82" s="232"/>
      <c r="E82" s="76"/>
      <c r="F82" s="76"/>
      <c r="G82" s="76"/>
    </row>
    <row r="83" spans="1:7" ht="15.75">
      <c r="A83" s="223" t="s">
        <v>63</v>
      </c>
      <c r="B83" s="238" t="s">
        <v>95</v>
      </c>
      <c r="C83" s="103">
        <v>318921.5</v>
      </c>
      <c r="D83" s="231"/>
      <c r="E83" s="225"/>
      <c r="F83" s="76"/>
      <c r="G83" s="76"/>
    </row>
    <row r="84" spans="1:7" ht="15.75" hidden="1">
      <c r="A84" s="223"/>
      <c r="B84" s="238" t="s">
        <v>96</v>
      </c>
      <c r="C84" s="103"/>
      <c r="D84" s="231"/>
      <c r="E84" s="225"/>
      <c r="F84" s="76"/>
      <c r="G84" s="76"/>
    </row>
    <row r="85" spans="1:7" ht="15.75" hidden="1">
      <c r="A85" s="223" t="s">
        <v>63</v>
      </c>
      <c r="B85" s="238" t="s">
        <v>97</v>
      </c>
      <c r="C85" s="103"/>
      <c r="D85" s="231"/>
      <c r="E85" s="225"/>
      <c r="F85" s="76"/>
      <c r="G85" s="76"/>
    </row>
    <row r="86" spans="1:7" ht="15.75" hidden="1">
      <c r="A86" s="223" t="s">
        <v>63</v>
      </c>
      <c r="B86" s="238" t="s">
        <v>98</v>
      </c>
      <c r="C86" s="103"/>
      <c r="D86" s="231"/>
      <c r="E86" s="225"/>
      <c r="F86" s="76"/>
      <c r="G86" s="76"/>
    </row>
    <row r="87" spans="1:7" ht="15.75" hidden="1">
      <c r="A87" s="223" t="s">
        <v>63</v>
      </c>
      <c r="B87" s="238" t="s">
        <v>99</v>
      </c>
      <c r="C87" s="103"/>
      <c r="D87" s="231"/>
      <c r="E87" s="225"/>
      <c r="F87" s="76"/>
      <c r="G87" s="76"/>
    </row>
    <row r="88" spans="1:7" ht="15.75" hidden="1">
      <c r="A88" s="223"/>
      <c r="B88" s="241" t="s">
        <v>100</v>
      </c>
      <c r="C88" s="103"/>
      <c r="D88" s="231"/>
      <c r="E88" s="225"/>
      <c r="F88" s="76"/>
      <c r="G88" s="76"/>
    </row>
    <row r="89" spans="1:7" ht="15.75" hidden="1">
      <c r="A89" s="223" t="s">
        <v>63</v>
      </c>
      <c r="B89" s="238" t="s">
        <v>101</v>
      </c>
      <c r="C89" s="103"/>
      <c r="D89" s="231"/>
      <c r="E89" s="225"/>
      <c r="F89" s="76"/>
      <c r="G89" s="76"/>
    </row>
    <row r="90" spans="1:7" ht="15.75">
      <c r="A90" s="223" t="s">
        <v>63</v>
      </c>
      <c r="B90" s="238" t="s">
        <v>102</v>
      </c>
      <c r="C90" s="103"/>
      <c r="D90" s="231"/>
      <c r="E90" s="225"/>
      <c r="F90" s="76"/>
      <c r="G90" s="76"/>
    </row>
    <row r="91" spans="1:7" ht="15.75" hidden="1">
      <c r="A91" s="223"/>
      <c r="B91" s="238" t="s">
        <v>103</v>
      </c>
      <c r="C91" s="103"/>
      <c r="D91" s="231"/>
      <c r="E91" s="225"/>
      <c r="F91" s="76"/>
      <c r="G91" s="76"/>
    </row>
    <row r="92" spans="1:7" ht="15.75" hidden="1">
      <c r="A92" s="223"/>
      <c r="B92" s="239" t="s">
        <v>104</v>
      </c>
      <c r="C92" s="103"/>
      <c r="D92" s="231"/>
      <c r="E92" s="225"/>
      <c r="F92" s="76"/>
      <c r="G92" s="76"/>
    </row>
    <row r="93" spans="1:7" ht="15.75" hidden="1">
      <c r="A93" s="223"/>
      <c r="B93" s="239" t="s">
        <v>105</v>
      </c>
      <c r="C93" s="103"/>
      <c r="D93" s="231"/>
      <c r="E93" s="225"/>
      <c r="F93" s="76"/>
      <c r="G93" s="76"/>
    </row>
    <row r="94" spans="1:7" ht="15.75">
      <c r="A94" s="223"/>
      <c r="B94" s="238" t="s">
        <v>106</v>
      </c>
      <c r="C94" s="103"/>
      <c r="D94" s="231"/>
      <c r="E94" s="225"/>
      <c r="F94" s="76"/>
      <c r="G94" s="76"/>
    </row>
    <row r="95" spans="1:7" ht="15.75" hidden="1">
      <c r="A95" s="223"/>
      <c r="B95" s="240" t="s">
        <v>107</v>
      </c>
      <c r="C95" s="103"/>
      <c r="D95" s="231"/>
      <c r="E95" s="225"/>
      <c r="F95" s="76"/>
      <c r="G95" s="76"/>
    </row>
    <row r="96" spans="1:7" ht="15.75" hidden="1">
      <c r="A96" s="223" t="s">
        <v>63</v>
      </c>
      <c r="B96" s="238" t="s">
        <v>108</v>
      </c>
      <c r="C96" s="103"/>
      <c r="D96" s="231"/>
      <c r="E96" s="225"/>
      <c r="F96" s="76"/>
      <c r="G96" s="76"/>
    </row>
    <row r="97" spans="1:7" ht="15.75" hidden="1">
      <c r="A97" s="223" t="s">
        <v>63</v>
      </c>
      <c r="B97" s="238" t="s">
        <v>109</v>
      </c>
      <c r="C97" s="103"/>
      <c r="D97" s="231"/>
      <c r="E97" s="225"/>
      <c r="F97" s="76"/>
      <c r="G97" s="76"/>
    </row>
    <row r="98" spans="1:7" ht="15.75">
      <c r="A98" s="223" t="s">
        <v>63</v>
      </c>
      <c r="B98" s="238" t="s">
        <v>110</v>
      </c>
      <c r="C98" s="103"/>
      <c r="D98" s="231"/>
      <c r="E98" s="225"/>
      <c r="F98" s="76"/>
      <c r="G98" s="76"/>
    </row>
    <row r="99" spans="1:7" ht="15.75" hidden="1">
      <c r="A99" s="223" t="s">
        <v>63</v>
      </c>
      <c r="B99" s="238" t="s">
        <v>111</v>
      </c>
      <c r="C99" s="103"/>
      <c r="D99" s="231"/>
      <c r="E99" s="225"/>
      <c r="F99" s="76"/>
      <c r="G99" s="76"/>
    </row>
    <row r="100" spans="1:7" ht="15.75" hidden="1">
      <c r="A100" s="223" t="s">
        <v>63</v>
      </c>
      <c r="B100" s="238" t="s">
        <v>112</v>
      </c>
      <c r="C100" s="103"/>
      <c r="D100" s="231"/>
      <c r="E100" s="225"/>
      <c r="F100" s="76"/>
      <c r="G100" s="76"/>
    </row>
    <row r="101" spans="1:7" ht="15.75" hidden="1">
      <c r="A101" s="223" t="s">
        <v>63</v>
      </c>
      <c r="B101" s="238" t="s">
        <v>113</v>
      </c>
      <c r="C101" s="103"/>
      <c r="D101" s="231"/>
      <c r="E101" s="225"/>
      <c r="F101" s="76"/>
      <c r="G101" s="76"/>
    </row>
    <row r="102" spans="1:7" ht="15.75">
      <c r="A102" s="223"/>
      <c r="B102" s="242" t="s">
        <v>114</v>
      </c>
      <c r="C102" s="103"/>
      <c r="D102" s="231"/>
      <c r="E102" s="225"/>
      <c r="F102" s="76"/>
      <c r="G102" s="76"/>
    </row>
    <row r="103" spans="1:7" ht="15.75">
      <c r="A103" s="223" t="s">
        <v>63</v>
      </c>
      <c r="B103" s="238" t="s">
        <v>115</v>
      </c>
      <c r="C103" s="103"/>
      <c r="D103" s="231"/>
      <c r="E103" s="225"/>
      <c r="F103" s="76"/>
      <c r="G103" s="76"/>
    </row>
    <row r="104" spans="1:7" ht="15.75" hidden="1">
      <c r="A104" s="223"/>
      <c r="B104" s="238" t="s">
        <v>116</v>
      </c>
      <c r="C104" s="236"/>
      <c r="D104" s="231"/>
      <c r="E104" s="225"/>
      <c r="F104" s="76"/>
      <c r="G104" s="76"/>
    </row>
    <row r="105" spans="1:7" ht="15.75">
      <c r="A105" s="223" t="s">
        <v>63</v>
      </c>
      <c r="B105" s="238" t="s">
        <v>117</v>
      </c>
      <c r="C105" s="103"/>
      <c r="D105" s="231"/>
      <c r="E105" s="225"/>
      <c r="F105" s="76"/>
      <c r="G105" s="76"/>
    </row>
    <row r="106" spans="1:7" ht="15.75">
      <c r="A106" s="223" t="s">
        <v>63</v>
      </c>
      <c r="B106" s="238" t="s">
        <v>118</v>
      </c>
      <c r="C106" s="103">
        <v>100000</v>
      </c>
      <c r="D106" s="231"/>
      <c r="E106" s="225"/>
      <c r="F106" s="76"/>
      <c r="G106" s="76"/>
    </row>
    <row r="107" spans="1:7" ht="15.75">
      <c r="A107" s="223" t="s">
        <v>63</v>
      </c>
      <c r="B107" s="238" t="s">
        <v>119</v>
      </c>
      <c r="C107" s="103"/>
      <c r="D107" s="231"/>
      <c r="E107" s="225"/>
      <c r="F107" s="76"/>
      <c r="G107" s="76"/>
    </row>
    <row r="108" spans="1:7" ht="15.75" hidden="1">
      <c r="A108" s="223" t="s">
        <v>63</v>
      </c>
      <c r="B108" s="238" t="s">
        <v>120</v>
      </c>
      <c r="C108" s="236"/>
      <c r="D108" s="231"/>
      <c r="E108" s="225"/>
      <c r="F108" s="76"/>
      <c r="G108" s="76"/>
    </row>
    <row r="109" spans="1:7" ht="15.75" hidden="1">
      <c r="A109" s="223" t="s">
        <v>63</v>
      </c>
      <c r="B109" s="238" t="s">
        <v>121</v>
      </c>
      <c r="C109" s="236"/>
      <c r="D109" s="231"/>
      <c r="E109" s="225"/>
      <c r="F109" s="76"/>
      <c r="G109" s="76"/>
    </row>
    <row r="110" spans="1:7" ht="15.75" hidden="1">
      <c r="A110" s="223"/>
      <c r="B110" s="240" t="s">
        <v>122</v>
      </c>
      <c r="C110" s="236"/>
      <c r="D110" s="231"/>
      <c r="E110" s="225"/>
      <c r="F110" s="76"/>
      <c r="G110" s="76"/>
    </row>
    <row r="111" spans="1:7" ht="15.75" hidden="1">
      <c r="A111" s="223"/>
      <c r="B111" s="240" t="s">
        <v>123</v>
      </c>
      <c r="C111" s="236"/>
      <c r="D111" s="231"/>
      <c r="E111" s="225"/>
      <c r="F111" s="76"/>
      <c r="G111" s="76"/>
    </row>
    <row r="112" spans="1:7" ht="15.75">
      <c r="A112" s="223" t="s">
        <v>37</v>
      </c>
      <c r="B112" s="243" t="s">
        <v>124</v>
      </c>
      <c r="C112" s="103">
        <v>75000</v>
      </c>
      <c r="D112" s="231"/>
      <c r="E112" s="225"/>
      <c r="F112" s="76"/>
      <c r="G112" s="76"/>
    </row>
    <row r="113" spans="1:7" ht="15.75" hidden="1">
      <c r="A113" s="223" t="s">
        <v>125</v>
      </c>
      <c r="B113" s="243" t="s">
        <v>126</v>
      </c>
      <c r="C113" s="236"/>
      <c r="D113" s="231"/>
      <c r="E113" s="225"/>
      <c r="F113" s="76"/>
      <c r="G113" s="76"/>
    </row>
    <row r="114" spans="1:7" ht="15.75" hidden="1">
      <c r="A114" s="223"/>
      <c r="B114" s="240" t="s">
        <v>127</v>
      </c>
      <c r="C114" s="236"/>
      <c r="D114" s="231"/>
      <c r="E114" s="225"/>
      <c r="F114" s="76"/>
      <c r="G114" s="76"/>
    </row>
    <row r="115" spans="1:7" ht="15.75" hidden="1">
      <c r="A115" s="223" t="s">
        <v>125</v>
      </c>
      <c r="B115" s="243" t="s">
        <v>128</v>
      </c>
      <c r="C115" s="236"/>
      <c r="D115" s="231"/>
      <c r="E115" s="225"/>
      <c r="F115" s="76"/>
      <c r="G115" s="76"/>
    </row>
    <row r="116" spans="1:7" ht="15.75">
      <c r="A116" s="223" t="s">
        <v>125</v>
      </c>
      <c r="B116" s="243" t="s">
        <v>129</v>
      </c>
      <c r="C116" s="103"/>
      <c r="D116" s="231"/>
      <c r="E116" s="225"/>
      <c r="F116" s="76"/>
      <c r="G116" s="76"/>
    </row>
    <row r="117" spans="1:7" ht="15.75">
      <c r="A117" s="223" t="s">
        <v>37</v>
      </c>
      <c r="B117" s="243" t="s">
        <v>130</v>
      </c>
      <c r="C117" s="103"/>
      <c r="D117" s="231"/>
      <c r="E117" s="225"/>
      <c r="F117" s="76"/>
      <c r="G117" s="76"/>
    </row>
    <row r="118" spans="1:7" ht="15.75" hidden="1">
      <c r="A118" s="223"/>
      <c r="B118" s="240" t="s">
        <v>131</v>
      </c>
      <c r="C118" s="236"/>
      <c r="D118" s="231"/>
      <c r="E118" s="225"/>
      <c r="F118" s="76"/>
      <c r="G118" s="76"/>
    </row>
    <row r="119" spans="1:7" ht="15.75">
      <c r="A119" s="223" t="s">
        <v>125</v>
      </c>
      <c r="B119" s="243" t="s">
        <v>132</v>
      </c>
      <c r="C119" s="103"/>
      <c r="D119" s="231"/>
      <c r="E119" s="225"/>
      <c r="F119" s="76"/>
      <c r="G119" s="76"/>
    </row>
    <row r="120" spans="1:7" ht="15.75">
      <c r="A120" s="223" t="s">
        <v>125</v>
      </c>
      <c r="B120" s="243" t="s">
        <v>133</v>
      </c>
      <c r="C120" s="103">
        <v>50268</v>
      </c>
      <c r="D120" s="231"/>
      <c r="E120" s="225"/>
      <c r="F120" s="76"/>
      <c r="G120" s="76"/>
    </row>
    <row r="121" spans="1:7" ht="15.75" hidden="1">
      <c r="A121" s="223" t="s">
        <v>125</v>
      </c>
      <c r="B121" s="243" t="s">
        <v>134</v>
      </c>
      <c r="C121" s="236"/>
      <c r="D121" s="231"/>
      <c r="E121" s="225"/>
      <c r="F121" s="76"/>
      <c r="G121" s="76"/>
    </row>
    <row r="122" spans="1:7" ht="15.75">
      <c r="A122" s="223" t="s">
        <v>37</v>
      </c>
      <c r="B122" s="243" t="s">
        <v>135</v>
      </c>
      <c r="C122" s="103">
        <v>666000</v>
      </c>
      <c r="D122" s="231"/>
      <c r="E122" s="225"/>
      <c r="F122" s="76"/>
      <c r="G122" s="76"/>
    </row>
    <row r="123" spans="1:7" ht="15.75" hidden="1">
      <c r="A123" s="223"/>
      <c r="B123" s="240" t="s">
        <v>136</v>
      </c>
      <c r="C123" s="236"/>
      <c r="D123" s="231"/>
      <c r="E123" s="225"/>
      <c r="F123" s="76"/>
      <c r="G123" s="76"/>
    </row>
    <row r="124" spans="1:7" ht="15.75" hidden="1">
      <c r="A124" s="223" t="s">
        <v>125</v>
      </c>
      <c r="B124" s="243" t="s">
        <v>137</v>
      </c>
      <c r="C124" s="236"/>
      <c r="D124" s="231"/>
      <c r="E124" s="225"/>
      <c r="F124" s="76"/>
      <c r="G124" s="76"/>
    </row>
    <row r="125" spans="1:7" ht="15.75" hidden="1">
      <c r="A125" s="223" t="s">
        <v>125</v>
      </c>
      <c r="B125" s="243" t="s">
        <v>138</v>
      </c>
      <c r="C125" s="236"/>
      <c r="D125" s="231"/>
      <c r="E125" s="225"/>
      <c r="F125" s="76"/>
      <c r="G125" s="76"/>
    </row>
    <row r="126" spans="1:7" ht="15.75">
      <c r="A126" s="223" t="s">
        <v>125</v>
      </c>
      <c r="B126" s="243" t="s">
        <v>139</v>
      </c>
      <c r="C126" s="103"/>
      <c r="D126" s="231"/>
      <c r="E126" s="225"/>
      <c r="F126" s="76"/>
      <c r="G126" s="76"/>
    </row>
    <row r="127" spans="1:7" ht="15.75" hidden="1">
      <c r="A127" s="223" t="s">
        <v>125</v>
      </c>
      <c r="B127" s="243" t="s">
        <v>140</v>
      </c>
      <c r="C127" s="236"/>
      <c r="D127" s="231"/>
      <c r="E127" s="225"/>
      <c r="F127" s="76"/>
      <c r="G127" s="76"/>
    </row>
    <row r="128" spans="1:7" ht="15.75" hidden="1">
      <c r="A128" s="223" t="s">
        <v>125</v>
      </c>
      <c r="B128" s="243" t="s">
        <v>141</v>
      </c>
      <c r="C128" s="236"/>
      <c r="D128" s="231"/>
      <c r="E128" s="225"/>
      <c r="F128" s="76"/>
      <c r="G128" s="76"/>
    </row>
    <row r="129" spans="1:7" ht="15.75" hidden="1">
      <c r="A129" s="223"/>
      <c r="B129" s="240" t="s">
        <v>142</v>
      </c>
      <c r="C129" s="236"/>
      <c r="D129" s="231"/>
      <c r="E129" s="225"/>
      <c r="F129" s="76"/>
      <c r="G129" s="76"/>
    </row>
    <row r="130" spans="1:7" ht="15.75" hidden="1">
      <c r="A130" s="223" t="s">
        <v>125</v>
      </c>
      <c r="B130" s="243" t="s">
        <v>143</v>
      </c>
      <c r="C130" s="236"/>
      <c r="D130" s="231"/>
      <c r="E130" s="225"/>
      <c r="F130" s="76"/>
      <c r="G130" s="76"/>
    </row>
    <row r="131" spans="1:7" ht="15.75" hidden="1">
      <c r="A131" s="223" t="s">
        <v>125</v>
      </c>
      <c r="B131" s="243" t="s">
        <v>144</v>
      </c>
      <c r="C131" s="236"/>
      <c r="D131" s="231"/>
      <c r="E131" s="225"/>
      <c r="F131" s="76"/>
      <c r="G131" s="76"/>
    </row>
    <row r="132" spans="1:7" ht="15.75" hidden="1">
      <c r="A132" s="223"/>
      <c r="B132" s="243" t="s">
        <v>145</v>
      </c>
      <c r="C132" s="236"/>
      <c r="D132" s="231"/>
      <c r="E132" s="225"/>
      <c r="F132" s="76"/>
      <c r="G132" s="76"/>
    </row>
    <row r="133" spans="1:7" ht="15.75" hidden="1">
      <c r="A133" s="223" t="s">
        <v>125</v>
      </c>
      <c r="B133" s="243" t="s">
        <v>146</v>
      </c>
      <c r="C133" s="236"/>
      <c r="D133" s="231"/>
      <c r="E133" s="225"/>
      <c r="F133" s="76"/>
      <c r="G133" s="76"/>
    </row>
    <row r="134" spans="1:7" ht="15.75" hidden="1">
      <c r="A134" s="223" t="s">
        <v>125</v>
      </c>
      <c r="B134" s="243" t="s">
        <v>147</v>
      </c>
      <c r="C134" s="236"/>
      <c r="D134" s="231"/>
      <c r="E134" s="225"/>
      <c r="F134" s="76"/>
      <c r="G134" s="76"/>
    </row>
    <row r="135" spans="1:7" ht="15.75" hidden="1">
      <c r="A135" s="223" t="s">
        <v>125</v>
      </c>
      <c r="B135" s="243" t="s">
        <v>148</v>
      </c>
      <c r="C135" s="236"/>
      <c r="D135" s="231"/>
      <c r="E135" s="225"/>
      <c r="F135" s="76"/>
      <c r="G135" s="76"/>
    </row>
    <row r="136" spans="1:7" ht="15.75" hidden="1">
      <c r="A136" s="223" t="s">
        <v>125</v>
      </c>
      <c r="B136" s="243" t="s">
        <v>149</v>
      </c>
      <c r="C136" s="236"/>
      <c r="D136" s="231"/>
      <c r="E136" s="225"/>
      <c r="F136" s="76"/>
      <c r="G136" s="76"/>
    </row>
    <row r="137" spans="1:7" ht="15.75">
      <c r="A137" s="223"/>
      <c r="B137" s="100" t="s">
        <v>150</v>
      </c>
      <c r="C137" s="103"/>
      <c r="D137" s="231"/>
      <c r="E137" s="225"/>
      <c r="F137" s="76"/>
      <c r="G137" s="76"/>
    </row>
    <row r="138" spans="1:7" ht="15.75" hidden="1">
      <c r="A138" s="223" t="s">
        <v>125</v>
      </c>
      <c r="B138" s="243" t="s">
        <v>151</v>
      </c>
      <c r="C138" s="236"/>
      <c r="D138" s="231"/>
      <c r="E138" s="225"/>
      <c r="F138" s="76"/>
      <c r="G138" s="76"/>
    </row>
    <row r="139" spans="1:7" ht="15.75" hidden="1">
      <c r="A139" s="223" t="s">
        <v>125</v>
      </c>
      <c r="B139" s="243" t="s">
        <v>152</v>
      </c>
      <c r="C139" s="236"/>
      <c r="D139" s="231"/>
      <c r="E139" s="225"/>
      <c r="F139" s="76"/>
      <c r="G139" s="76"/>
    </row>
    <row r="140" spans="1:7" ht="15.75" hidden="1">
      <c r="A140" s="223" t="s">
        <v>125</v>
      </c>
      <c r="B140" s="243" t="s">
        <v>153</v>
      </c>
      <c r="C140" s="236"/>
      <c r="D140" s="231"/>
      <c r="E140" s="225"/>
      <c r="F140" s="76"/>
      <c r="G140" s="76"/>
    </row>
    <row r="141" spans="1:7" ht="15.75" hidden="1">
      <c r="A141" s="223" t="s">
        <v>125</v>
      </c>
      <c r="B141" s="243" t="s">
        <v>154</v>
      </c>
      <c r="C141" s="236"/>
      <c r="D141" s="231"/>
      <c r="E141" s="225"/>
      <c r="F141" s="76"/>
      <c r="G141" s="76"/>
    </row>
    <row r="142" spans="1:7" ht="15.75" hidden="1">
      <c r="A142" s="223"/>
      <c r="B142" s="240" t="s">
        <v>155</v>
      </c>
      <c r="C142" s="236"/>
      <c r="D142" s="231"/>
      <c r="E142" s="225"/>
      <c r="F142" s="76"/>
      <c r="G142" s="76"/>
    </row>
    <row r="143" spans="1:7" ht="15.75" hidden="1">
      <c r="A143" s="223"/>
      <c r="B143" s="244" t="s">
        <v>156</v>
      </c>
      <c r="C143" s="236"/>
      <c r="D143" s="232"/>
      <c r="E143" s="76"/>
      <c r="F143" s="76"/>
      <c r="G143" s="76"/>
    </row>
    <row r="144" spans="1:7" ht="15.75">
      <c r="A144" s="223" t="s">
        <v>125</v>
      </c>
      <c r="B144" s="243" t="s">
        <v>157</v>
      </c>
      <c r="C144" s="103"/>
      <c r="D144" s="231"/>
      <c r="E144" s="225"/>
      <c r="F144" s="76"/>
      <c r="G144" s="76"/>
    </row>
    <row r="145" spans="1:7" ht="15.75">
      <c r="A145" s="223" t="s">
        <v>125</v>
      </c>
      <c r="B145" s="243" t="s">
        <v>158</v>
      </c>
      <c r="C145" s="103">
        <v>592500</v>
      </c>
      <c r="D145" s="231"/>
      <c r="E145" s="225"/>
      <c r="F145" s="76"/>
      <c r="G145" s="76"/>
    </row>
    <row r="146" spans="1:7" ht="15.75" hidden="1">
      <c r="A146" s="223" t="s">
        <v>125</v>
      </c>
      <c r="B146" s="243" t="s">
        <v>159</v>
      </c>
      <c r="C146" s="236"/>
      <c r="D146" s="231"/>
      <c r="E146" s="225"/>
      <c r="F146" s="76"/>
      <c r="G146" s="76"/>
    </row>
    <row r="147" spans="1:7" ht="15.75" hidden="1">
      <c r="A147" s="223" t="s">
        <v>125</v>
      </c>
      <c r="B147" s="243" t="s">
        <v>160</v>
      </c>
      <c r="C147" s="236"/>
      <c r="D147" s="231"/>
      <c r="E147" s="225"/>
      <c r="F147" s="76"/>
      <c r="G147" s="76"/>
    </row>
    <row r="148" spans="1:7" ht="15.75">
      <c r="A148" s="223" t="s">
        <v>125</v>
      </c>
      <c r="B148" s="243" t="s">
        <v>161</v>
      </c>
      <c r="C148" s="103"/>
      <c r="D148" s="231"/>
      <c r="E148" s="225"/>
      <c r="F148" s="76"/>
      <c r="G148" s="76"/>
    </row>
    <row r="149" spans="1:7" ht="15.75" hidden="1">
      <c r="A149" s="223" t="s">
        <v>125</v>
      </c>
      <c r="B149" s="243" t="s">
        <v>162</v>
      </c>
      <c r="C149" s="236"/>
      <c r="D149" s="231"/>
      <c r="E149" s="225"/>
      <c r="F149" s="76"/>
      <c r="G149" s="76"/>
    </row>
    <row r="150" spans="1:7" ht="15.75" hidden="1">
      <c r="A150" s="223" t="s">
        <v>125</v>
      </c>
      <c r="B150" s="243" t="s">
        <v>163</v>
      </c>
      <c r="C150" s="236"/>
      <c r="D150" s="231"/>
      <c r="E150" s="225"/>
      <c r="F150" s="76"/>
      <c r="G150" s="76"/>
    </row>
    <row r="151" spans="1:7" ht="15.75" hidden="1">
      <c r="A151" s="223"/>
      <c r="B151" s="243" t="s">
        <v>164</v>
      </c>
      <c r="C151" s="236"/>
      <c r="D151" s="231"/>
      <c r="E151" s="225"/>
      <c r="F151" s="76"/>
      <c r="G151" s="76"/>
    </row>
    <row r="152" spans="1:7" ht="15.75">
      <c r="A152" s="223" t="s">
        <v>125</v>
      </c>
      <c r="B152" s="243" t="s">
        <v>165</v>
      </c>
      <c r="C152" s="103"/>
      <c r="D152" s="231"/>
      <c r="E152" s="225"/>
      <c r="F152" s="76"/>
      <c r="G152" s="76"/>
    </row>
    <row r="153" spans="1:7" ht="15.75">
      <c r="A153" s="223" t="s">
        <v>125</v>
      </c>
      <c r="B153" s="243" t="s">
        <v>166</v>
      </c>
      <c r="C153" s="103"/>
      <c r="D153" s="231"/>
      <c r="E153" s="225"/>
      <c r="F153" s="76"/>
      <c r="G153" s="76"/>
    </row>
    <row r="154" spans="1:7" ht="15" hidden="1" customHeight="1">
      <c r="A154" s="223" t="s">
        <v>125</v>
      </c>
      <c r="B154" s="243" t="s">
        <v>167</v>
      </c>
      <c r="C154" s="236"/>
      <c r="D154" s="231"/>
      <c r="E154" s="225"/>
      <c r="F154" s="76"/>
      <c r="G154" s="76"/>
    </row>
    <row r="155" spans="1:7" ht="15" hidden="1" customHeight="1">
      <c r="A155" s="223"/>
      <c r="B155" s="242" t="s">
        <v>168</v>
      </c>
      <c r="C155" s="236"/>
      <c r="D155" s="231"/>
      <c r="E155" s="225"/>
      <c r="F155" s="76"/>
      <c r="G155" s="76"/>
    </row>
    <row r="156" spans="1:7" ht="15" customHeight="1">
      <c r="A156" s="223" t="s">
        <v>125</v>
      </c>
      <c r="B156" s="243" t="s">
        <v>169</v>
      </c>
      <c r="C156" s="103">
        <v>446663.08</v>
      </c>
      <c r="D156" s="231"/>
      <c r="E156" s="245"/>
      <c r="F156" s="76"/>
      <c r="G156" s="76"/>
    </row>
    <row r="157" spans="1:7" ht="15" customHeight="1">
      <c r="A157" s="223" t="s">
        <v>125</v>
      </c>
      <c r="B157" s="243" t="s">
        <v>170</v>
      </c>
      <c r="C157" s="103">
        <v>614544</v>
      </c>
      <c r="D157" s="231"/>
      <c r="E157" s="225"/>
      <c r="F157" s="76"/>
      <c r="G157" s="76"/>
    </row>
    <row r="158" spans="1:7" ht="15" hidden="1" customHeight="1">
      <c r="A158" s="223" t="s">
        <v>125</v>
      </c>
      <c r="B158" s="243" t="s">
        <v>171</v>
      </c>
      <c r="C158" s="103"/>
      <c r="D158" s="231"/>
      <c r="E158" s="225"/>
      <c r="F158" s="76"/>
      <c r="G158" s="76"/>
    </row>
    <row r="159" spans="1:7" ht="15" customHeight="1">
      <c r="A159" s="223" t="s">
        <v>125</v>
      </c>
      <c r="B159" s="243" t="s">
        <v>172</v>
      </c>
      <c r="C159" s="103">
        <v>414970</v>
      </c>
      <c r="D159" s="231"/>
      <c r="E159" s="225"/>
      <c r="F159" s="76"/>
      <c r="G159" s="76"/>
    </row>
    <row r="160" spans="1:7" ht="15" hidden="1" customHeight="1">
      <c r="A160" s="223" t="s">
        <v>37</v>
      </c>
      <c r="B160" s="243" t="s">
        <v>173</v>
      </c>
      <c r="C160" s="103"/>
      <c r="D160" s="231"/>
      <c r="E160" s="225"/>
    </row>
    <row r="161" spans="1:5" ht="19.5" hidden="1" customHeight="1">
      <c r="A161" s="223" t="s">
        <v>125</v>
      </c>
      <c r="B161" s="243" t="s">
        <v>174</v>
      </c>
      <c r="C161" s="103"/>
      <c r="D161" s="231"/>
      <c r="E161" s="225"/>
    </row>
    <row r="162" spans="1:5" ht="15" hidden="1" customHeight="1">
      <c r="A162" s="223" t="s">
        <v>125</v>
      </c>
      <c r="B162" s="243" t="s">
        <v>175</v>
      </c>
      <c r="C162" s="103"/>
      <c r="D162" s="231"/>
      <c r="E162" s="225"/>
    </row>
    <row r="163" spans="1:5" ht="15" hidden="1" customHeight="1">
      <c r="A163" s="223"/>
      <c r="B163" s="243"/>
      <c r="C163" s="103"/>
      <c r="D163" s="231"/>
      <c r="E163" s="225"/>
    </row>
    <row r="164" spans="1:5" ht="15" hidden="1" customHeight="1">
      <c r="A164" s="223" t="s">
        <v>63</v>
      </c>
      <c r="B164" s="243" t="s">
        <v>176</v>
      </c>
      <c r="C164" s="103"/>
      <c r="D164" s="231"/>
      <c r="E164" s="225"/>
    </row>
    <row r="165" spans="1:5" ht="15" hidden="1" customHeight="1">
      <c r="A165" s="223"/>
      <c r="B165" s="243" t="s">
        <v>177</v>
      </c>
      <c r="C165" s="103"/>
      <c r="D165" s="231"/>
      <c r="E165" s="225"/>
    </row>
    <row r="166" spans="1:5" ht="15" hidden="1" customHeight="1">
      <c r="A166" s="223" t="s">
        <v>178</v>
      </c>
      <c r="B166" s="243" t="s">
        <v>179</v>
      </c>
      <c r="C166" s="103"/>
      <c r="D166" s="231"/>
      <c r="E166" s="225"/>
    </row>
    <row r="167" spans="1:5" ht="15" hidden="1" customHeight="1">
      <c r="A167" s="223" t="s">
        <v>37</v>
      </c>
      <c r="B167" s="243" t="s">
        <v>180</v>
      </c>
      <c r="C167" s="103"/>
      <c r="D167" s="231"/>
      <c r="E167" s="225"/>
    </row>
    <row r="168" spans="1:5" ht="15" hidden="1" customHeight="1">
      <c r="A168" s="223" t="s">
        <v>37</v>
      </c>
      <c r="B168" s="243" t="s">
        <v>181</v>
      </c>
      <c r="C168" s="103"/>
      <c r="D168" s="231"/>
      <c r="E168" s="225"/>
    </row>
    <row r="169" spans="1:5" ht="15.75">
      <c r="A169" s="223" t="s">
        <v>178</v>
      </c>
      <c r="B169" s="243" t="s">
        <v>182</v>
      </c>
      <c r="C169" s="103"/>
      <c r="D169" s="231"/>
      <c r="E169" s="225"/>
    </row>
    <row r="170" spans="1:5" ht="15" customHeight="1">
      <c r="A170" s="223" t="s">
        <v>183</v>
      </c>
      <c r="B170" s="243" t="s">
        <v>184</v>
      </c>
      <c r="C170" s="103"/>
      <c r="D170" s="231"/>
      <c r="E170" s="225"/>
    </row>
    <row r="171" spans="1:5" ht="15" customHeight="1">
      <c r="A171" s="223"/>
      <c r="B171" s="243" t="s">
        <v>185</v>
      </c>
      <c r="C171" s="103"/>
      <c r="D171" s="231"/>
      <c r="E171" s="62"/>
    </row>
    <row r="172" spans="1:5" ht="15.75">
      <c r="A172" s="223" t="s">
        <v>178</v>
      </c>
      <c r="B172" s="243" t="s">
        <v>186</v>
      </c>
      <c r="C172" s="103">
        <v>0</v>
      </c>
      <c r="D172" s="231"/>
      <c r="E172" s="225"/>
    </row>
    <row r="173" spans="1:5" ht="15.75">
      <c r="A173" s="223" t="s">
        <v>183</v>
      </c>
      <c r="B173" s="243" t="s">
        <v>187</v>
      </c>
      <c r="C173" s="103"/>
      <c r="D173" s="231"/>
      <c r="E173" s="225"/>
    </row>
    <row r="174" spans="1:5" ht="15.75" hidden="1">
      <c r="A174" s="223" t="s">
        <v>183</v>
      </c>
      <c r="B174" s="246" t="s">
        <v>188</v>
      </c>
      <c r="C174" s="236"/>
      <c r="D174" s="231"/>
      <c r="E174" s="225"/>
    </row>
    <row r="175" spans="1:5" ht="15.75" hidden="1">
      <c r="A175" s="223" t="s">
        <v>63</v>
      </c>
      <c r="B175" s="237" t="s">
        <v>189</v>
      </c>
      <c r="C175" s="104"/>
      <c r="D175" s="231"/>
      <c r="E175" s="225"/>
    </row>
    <row r="176" spans="1:5" ht="15.75" hidden="1">
      <c r="A176" s="223"/>
      <c r="B176" s="246" t="s">
        <v>188</v>
      </c>
      <c r="C176" s="236"/>
      <c r="D176" s="231"/>
      <c r="E176" s="225"/>
    </row>
    <row r="177" spans="1:8" ht="15.75" hidden="1">
      <c r="A177" s="223"/>
      <c r="B177" s="246" t="s">
        <v>190</v>
      </c>
      <c r="C177" s="236"/>
      <c r="D177" s="231"/>
      <c r="E177" s="225"/>
    </row>
    <row r="178" spans="1:8" ht="15.75">
      <c r="A178" s="223"/>
      <c r="B178" s="238" t="s">
        <v>108</v>
      </c>
      <c r="C178" s="103">
        <v>6356.19</v>
      </c>
      <c r="D178" s="231"/>
      <c r="E178" s="225"/>
    </row>
    <row r="179" spans="1:8" ht="20.25">
      <c r="A179" s="223"/>
      <c r="B179" s="17" t="s">
        <v>191</v>
      </c>
      <c r="C179" s="247">
        <f>SUM(C9:C178)</f>
        <v>511012772.89999998</v>
      </c>
      <c r="D179" s="247">
        <f>SUM(D14:D177)</f>
        <v>510433278.66000003</v>
      </c>
      <c r="E179" s="248"/>
      <c r="H179" s="161"/>
    </row>
    <row r="180" spans="1:8">
      <c r="A180" s="223"/>
      <c r="B180" s="4"/>
      <c r="C180" s="225"/>
      <c r="D180" s="225"/>
      <c r="E180" s="225"/>
      <c r="H180" s="161">
        <f>+C179-D179</f>
        <v>579494.23999995005</v>
      </c>
    </row>
    <row r="181" spans="1:8">
      <c r="A181" s="223"/>
      <c r="B181" s="4"/>
      <c r="C181" s="225"/>
      <c r="D181" s="225"/>
      <c r="E181" s="225"/>
    </row>
    <row r="182" spans="1:8">
      <c r="A182" s="223"/>
      <c r="B182" s="4" t="s">
        <v>5</v>
      </c>
      <c r="C182" s="225"/>
      <c r="D182" s="225"/>
      <c r="E182" s="225"/>
    </row>
    <row r="183" spans="1:8">
      <c r="A183" s="223"/>
      <c r="B183" s="249"/>
      <c r="C183" s="225"/>
      <c r="D183" s="225"/>
      <c r="E183" s="225"/>
    </row>
    <row r="187" spans="1:8">
      <c r="C187" s="250"/>
    </row>
  </sheetData>
  <mergeCells count="4">
    <mergeCell ref="B2:D2"/>
    <mergeCell ref="B3:D3"/>
    <mergeCell ref="B4:D4"/>
    <mergeCell ref="B5:D5"/>
  </mergeCells>
  <printOptions horizontalCentered="1"/>
  <pageMargins left="0.70866141732283505" right="0.70866141732283505" top="0.74803149606299202" bottom="0.74803149606299202" header="0.31496062992126" footer="0.31496062992126"/>
  <pageSetup scale="80" orientation="portrait" r:id="rId1"/>
  <colBreaks count="1" manualBreakCount="1">
    <brk id="4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E37"/>
  <sheetViews>
    <sheetView view="pageBreakPreview" zoomScale="90" zoomScaleNormal="100" workbookViewId="0">
      <selection activeCell="A5" sqref="A5:B5"/>
    </sheetView>
  </sheetViews>
  <sheetFormatPr baseColWidth="10" defaultColWidth="11" defaultRowHeight="15"/>
  <cols>
    <col min="1" max="1" width="60.85546875" customWidth="1"/>
    <col min="2" max="2" width="22.7109375" customWidth="1"/>
    <col min="3" max="3" width="0.28515625" hidden="1" customWidth="1"/>
    <col min="4" max="5" width="11.42578125" hidden="1" customWidth="1"/>
  </cols>
  <sheetData>
    <row r="1" spans="1:2" ht="18.75">
      <c r="A1" s="267" t="s">
        <v>572</v>
      </c>
      <c r="B1" s="267"/>
    </row>
    <row r="2" spans="1:2" ht="18.75">
      <c r="A2" s="1" t="s">
        <v>580</v>
      </c>
      <c r="B2" s="1"/>
    </row>
    <row r="3" spans="1:2" ht="18.75">
      <c r="A3" s="267" t="s">
        <v>581</v>
      </c>
      <c r="B3" s="267"/>
    </row>
    <row r="4" spans="1:2" ht="18.75">
      <c r="A4" s="267" t="s">
        <v>733</v>
      </c>
      <c r="B4" s="267"/>
    </row>
    <row r="5" spans="1:2" ht="18.75">
      <c r="A5" s="267" t="s">
        <v>4</v>
      </c>
      <c r="B5" s="267"/>
    </row>
    <row r="9" spans="1:2" ht="15" customHeight="1">
      <c r="A9" s="271" t="s">
        <v>575</v>
      </c>
      <c r="B9" s="274" t="s">
        <v>494</v>
      </c>
    </row>
    <row r="10" spans="1:2" ht="15" customHeight="1">
      <c r="A10" s="272"/>
      <c r="B10" s="275"/>
    </row>
    <row r="11" spans="1:2" ht="15.75" customHeight="1">
      <c r="A11" s="273"/>
      <c r="B11" s="276"/>
    </row>
    <row r="12" spans="1:2" ht="15.75">
      <c r="A12" s="93" t="s">
        <v>582</v>
      </c>
      <c r="B12" s="49"/>
    </row>
    <row r="13" spans="1:2" ht="15.75">
      <c r="A13" s="94" t="s">
        <v>583</v>
      </c>
      <c r="B13" s="49"/>
    </row>
    <row r="14" spans="1:2" ht="15.75">
      <c r="A14" s="94" t="s">
        <v>584</v>
      </c>
      <c r="B14" s="41"/>
    </row>
    <row r="15" spans="1:2" ht="15.75">
      <c r="A15" s="94" t="s">
        <v>585</v>
      </c>
      <c r="B15" s="41">
        <v>9037113.6699999999</v>
      </c>
    </row>
    <row r="16" spans="1:2" ht="15.75">
      <c r="A16" s="94" t="s">
        <v>586</v>
      </c>
      <c r="B16" s="41"/>
    </row>
    <row r="17" spans="1:2" ht="15.75">
      <c r="A17" s="95" t="s">
        <v>587</v>
      </c>
      <c r="B17" s="61">
        <f>SUM(B12:B16)</f>
        <v>9037113.6699999999</v>
      </c>
    </row>
    <row r="18" spans="1:2">
      <c r="A18" s="96"/>
      <c r="B18" s="97"/>
    </row>
    <row r="19" spans="1:2">
      <c r="A19" s="96"/>
      <c r="B19" s="97" t="s">
        <v>5</v>
      </c>
    </row>
    <row r="20" spans="1:2">
      <c r="A20" s="96"/>
      <c r="B20" s="97"/>
    </row>
    <row r="21" spans="1:2">
      <c r="A21" s="96"/>
      <c r="B21" s="97"/>
    </row>
    <row r="22" spans="1:2">
      <c r="A22" s="96"/>
      <c r="B22" s="97"/>
    </row>
    <row r="23" spans="1:2">
      <c r="A23" s="96"/>
      <c r="B23" s="97"/>
    </row>
    <row r="37" spans="2:2">
      <c r="B37" t="s">
        <v>5</v>
      </c>
    </row>
  </sheetData>
  <mergeCells count="6">
    <mergeCell ref="A1:B1"/>
    <mergeCell ref="A3:B3"/>
    <mergeCell ref="A4:B4"/>
    <mergeCell ref="A5:B5"/>
    <mergeCell ref="A9:A11"/>
    <mergeCell ref="B9:B11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C13"/>
  <sheetViews>
    <sheetView workbookViewId="0">
      <selection activeCell="A5" sqref="A5:B5"/>
    </sheetView>
  </sheetViews>
  <sheetFormatPr baseColWidth="10" defaultColWidth="11" defaultRowHeight="15"/>
  <cols>
    <col min="1" max="1" width="41" customWidth="1"/>
    <col min="2" max="2" width="36.42578125" customWidth="1"/>
    <col min="3" max="3" width="12.7109375" customWidth="1"/>
  </cols>
  <sheetData>
    <row r="1" spans="1:3" ht="18.75">
      <c r="A1" s="267" t="s">
        <v>539</v>
      </c>
      <c r="B1" s="267"/>
    </row>
    <row r="2" spans="1:3" ht="18.75">
      <c r="A2" s="267" t="s">
        <v>588</v>
      </c>
      <c r="B2" s="267"/>
    </row>
    <row r="3" spans="1:3" ht="18.75">
      <c r="A3" s="267" t="s">
        <v>589</v>
      </c>
      <c r="B3" s="267"/>
    </row>
    <row r="4" spans="1:3" ht="18.75">
      <c r="A4" s="267" t="s">
        <v>734</v>
      </c>
      <c r="B4" s="267"/>
    </row>
    <row r="5" spans="1:3" ht="18.75">
      <c r="A5" s="267" t="s">
        <v>4</v>
      </c>
      <c r="B5" s="267"/>
    </row>
    <row r="6" spans="1:3" ht="18.75">
      <c r="A6" s="1"/>
      <c r="B6" s="1"/>
    </row>
    <row r="7" spans="1:3" ht="15.75">
      <c r="B7" s="35"/>
    </row>
    <row r="8" spans="1:3" ht="15.75">
      <c r="B8" s="35"/>
    </row>
    <row r="9" spans="1:3" ht="15" customHeight="1">
      <c r="A9" s="56" t="s">
        <v>575</v>
      </c>
      <c r="B9" s="46" t="s">
        <v>494</v>
      </c>
    </row>
    <row r="10" spans="1:3" ht="15.75">
      <c r="A10" s="91" t="s">
        <v>590</v>
      </c>
      <c r="B10" s="92">
        <v>533230539.93000001</v>
      </c>
    </row>
    <row r="11" spans="1:3" ht="15" customHeight="1">
      <c r="A11" s="42" t="s">
        <v>591</v>
      </c>
      <c r="B11" s="61">
        <f>+B10</f>
        <v>533230539.93000001</v>
      </c>
    </row>
    <row r="13" spans="1:3" ht="15" customHeight="1">
      <c r="C13" s="31"/>
    </row>
  </sheetData>
  <mergeCells count="5">
    <mergeCell ref="A1:B1"/>
    <mergeCell ref="A2:B2"/>
    <mergeCell ref="A3:B3"/>
    <mergeCell ref="A4:B4"/>
    <mergeCell ref="A5:B5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B28"/>
  <sheetViews>
    <sheetView workbookViewId="0">
      <selection activeCell="A5" sqref="A5:B5"/>
    </sheetView>
  </sheetViews>
  <sheetFormatPr baseColWidth="10" defaultColWidth="11" defaultRowHeight="15"/>
  <cols>
    <col min="1" max="1" width="66.85546875" customWidth="1"/>
    <col min="2" max="2" width="16.28515625" customWidth="1"/>
  </cols>
  <sheetData>
    <row r="1" spans="1:2" ht="18.75">
      <c r="A1" s="267" t="s">
        <v>572</v>
      </c>
      <c r="B1" s="267"/>
    </row>
    <row r="2" spans="1:2" ht="18.75">
      <c r="A2" s="1" t="s">
        <v>588</v>
      </c>
      <c r="B2" s="1"/>
    </row>
    <row r="3" spans="1:2" ht="18.75">
      <c r="A3" s="267" t="s">
        <v>592</v>
      </c>
      <c r="B3" s="267"/>
    </row>
    <row r="4" spans="1:2" ht="18.75">
      <c r="A4" s="267" t="s">
        <v>735</v>
      </c>
      <c r="B4" s="267"/>
    </row>
    <row r="5" spans="1:2" ht="18.75">
      <c r="A5" s="267" t="s">
        <v>4</v>
      </c>
      <c r="B5" s="267"/>
    </row>
    <row r="8" spans="1:2">
      <c r="A8" s="277" t="s">
        <v>593</v>
      </c>
      <c r="B8" s="274" t="s">
        <v>494</v>
      </c>
    </row>
    <row r="9" spans="1:2">
      <c r="A9" s="278"/>
      <c r="B9" s="275"/>
    </row>
    <row r="10" spans="1:2" ht="15.75">
      <c r="A10" s="77" t="s">
        <v>557</v>
      </c>
      <c r="B10" s="23">
        <v>18000000</v>
      </c>
    </row>
    <row r="11" spans="1:2" ht="15.75">
      <c r="A11" s="81" t="s">
        <v>594</v>
      </c>
      <c r="B11" s="82">
        <f>SUM(B10)</f>
        <v>18000000</v>
      </c>
    </row>
    <row r="12" spans="1:2" ht="15.75">
      <c r="B12" s="83"/>
    </row>
    <row r="13" spans="1:2" ht="15.75">
      <c r="A13" s="84" t="s">
        <v>595</v>
      </c>
      <c r="B13" s="268" t="s">
        <v>494</v>
      </c>
    </row>
    <row r="14" spans="1:2" ht="15.75">
      <c r="A14" s="86" t="s">
        <v>435</v>
      </c>
      <c r="B14" s="270"/>
    </row>
    <row r="15" spans="1:2" ht="15.75">
      <c r="A15" s="87" t="s">
        <v>543</v>
      </c>
      <c r="B15" s="23"/>
    </row>
    <row r="16" spans="1:2" ht="15.75">
      <c r="A16" s="87" t="s">
        <v>544</v>
      </c>
      <c r="B16" s="23"/>
    </row>
    <row r="17" spans="1:2" ht="15.75">
      <c r="A17" s="87" t="s">
        <v>548</v>
      </c>
      <c r="B17" s="23">
        <v>7454035.8200000003</v>
      </c>
    </row>
    <row r="18" spans="1:2" ht="15.75">
      <c r="A18" s="87" t="s">
        <v>550</v>
      </c>
      <c r="B18" s="23"/>
    </row>
    <row r="19" spans="1:2" ht="15.75">
      <c r="A19" s="87" t="s">
        <v>552</v>
      </c>
      <c r="B19" s="23"/>
    </row>
    <row r="20" spans="1:2" ht="15.75">
      <c r="A20" s="87" t="s">
        <v>554</v>
      </c>
      <c r="B20" s="23"/>
    </row>
    <row r="21" spans="1:2" ht="15.75">
      <c r="A21" s="87" t="s">
        <v>556</v>
      </c>
      <c r="B21" s="23"/>
    </row>
    <row r="22" spans="1:2" ht="15.75">
      <c r="A22" s="77" t="s">
        <v>558</v>
      </c>
      <c r="B22" s="13"/>
    </row>
    <row r="23" spans="1:2" ht="15.75">
      <c r="A23" s="77" t="s">
        <v>559</v>
      </c>
      <c r="B23" s="88"/>
    </row>
    <row r="24" spans="1:2" ht="15.75">
      <c r="A24" s="87" t="s">
        <v>565</v>
      </c>
      <c r="B24" s="23"/>
    </row>
    <row r="25" spans="1:2" ht="15.75">
      <c r="A25" s="77" t="s">
        <v>568</v>
      </c>
      <c r="B25" s="23"/>
    </row>
    <row r="26" spans="1:2" ht="18.75">
      <c r="A26" s="89" t="s">
        <v>594</v>
      </c>
      <c r="B26" s="90">
        <f>SUM(B15:B25)</f>
        <v>7454035.8200000003</v>
      </c>
    </row>
    <row r="27" spans="1:2" ht="18.75">
      <c r="A27" s="89" t="s">
        <v>596</v>
      </c>
      <c r="B27" s="90">
        <f>+B11+B26</f>
        <v>25454035.82</v>
      </c>
    </row>
    <row r="28" spans="1:2">
      <c r="B28" s="31"/>
    </row>
  </sheetData>
  <mergeCells count="7">
    <mergeCell ref="B13:B14"/>
    <mergeCell ref="A1:B1"/>
    <mergeCell ref="A3:B3"/>
    <mergeCell ref="A4:B4"/>
    <mergeCell ref="A5:B5"/>
    <mergeCell ref="A8:A9"/>
    <mergeCell ref="B8:B9"/>
  </mergeCell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B17"/>
  <sheetViews>
    <sheetView workbookViewId="0">
      <selection activeCell="B7" sqref="B7"/>
    </sheetView>
  </sheetViews>
  <sheetFormatPr baseColWidth="10" defaultColWidth="11" defaultRowHeight="15"/>
  <cols>
    <col min="1" max="1" width="48" customWidth="1"/>
    <col min="2" max="2" width="17" customWidth="1"/>
  </cols>
  <sheetData>
    <row r="1" spans="1:2" ht="18.75">
      <c r="A1" s="267" t="s">
        <v>572</v>
      </c>
      <c r="B1" s="267"/>
    </row>
    <row r="2" spans="1:2" ht="18.75">
      <c r="A2" s="267" t="s">
        <v>597</v>
      </c>
      <c r="B2" s="267"/>
    </row>
    <row r="3" spans="1:2" ht="18.75">
      <c r="A3" s="267" t="s">
        <v>598</v>
      </c>
      <c r="B3" s="267"/>
    </row>
    <row r="4" spans="1:2" ht="18.75">
      <c r="A4" s="267" t="s">
        <v>4</v>
      </c>
      <c r="B4" s="267"/>
    </row>
    <row r="5" spans="1:2" ht="15.75">
      <c r="B5" s="35"/>
    </row>
    <row r="6" spans="1:2" ht="15.75">
      <c r="B6" s="35"/>
    </row>
    <row r="7" spans="1:2" ht="15.75">
      <c r="B7" s="35"/>
    </row>
    <row r="8" spans="1:2" ht="15" customHeight="1">
      <c r="A8" s="56" t="s">
        <v>575</v>
      </c>
      <c r="B8" s="46" t="s">
        <v>494</v>
      </c>
    </row>
    <row r="9" spans="1:2" ht="15.75">
      <c r="A9" s="77" t="s">
        <v>599</v>
      </c>
      <c r="B9" s="78"/>
    </row>
    <row r="10" spans="1:2" ht="15.75">
      <c r="A10" s="38" t="s">
        <v>600</v>
      </c>
      <c r="B10" s="78"/>
    </row>
    <row r="11" spans="1:2" ht="15.75">
      <c r="A11" s="77" t="s">
        <v>601</v>
      </c>
      <c r="B11" s="79"/>
    </row>
    <row r="12" spans="1:2" ht="15.75">
      <c r="A12" s="77" t="s">
        <v>602</v>
      </c>
      <c r="B12" s="79">
        <v>0</v>
      </c>
    </row>
    <row r="13" spans="1:2" ht="15.75">
      <c r="A13" s="77" t="s">
        <v>603</v>
      </c>
      <c r="B13" s="49"/>
    </row>
    <row r="14" spans="1:2" ht="15.75">
      <c r="A14" s="77" t="s">
        <v>604</v>
      </c>
      <c r="B14" s="49"/>
    </row>
    <row r="15" spans="1:2" ht="15.75">
      <c r="A15" s="12" t="s">
        <v>605</v>
      </c>
      <c r="B15" s="49"/>
    </row>
    <row r="16" spans="1:2" ht="15.75">
      <c r="A16" s="12" t="s">
        <v>606</v>
      </c>
      <c r="B16" s="49"/>
    </row>
    <row r="17" spans="1:2" ht="15.75">
      <c r="A17" s="80" t="s">
        <v>607</v>
      </c>
      <c r="B17" s="8">
        <f>SUM(B9:B16)</f>
        <v>0</v>
      </c>
    </row>
  </sheetData>
  <mergeCells count="4">
    <mergeCell ref="A1:B1"/>
    <mergeCell ref="A2:B2"/>
    <mergeCell ref="A3:B3"/>
    <mergeCell ref="A4:B4"/>
  </mergeCells>
  <pageMargins left="0.7" right="0.7" top="0.75" bottom="0.75" header="0.3" footer="0.3"/>
  <pageSetup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I23"/>
  <sheetViews>
    <sheetView workbookViewId="0">
      <selection activeCell="A4" sqref="A4:H4"/>
    </sheetView>
  </sheetViews>
  <sheetFormatPr baseColWidth="10" defaultColWidth="11.42578125" defaultRowHeight="15"/>
  <cols>
    <col min="1" max="1" width="41.42578125" style="62" customWidth="1"/>
    <col min="2" max="2" width="16.140625" style="62" customWidth="1"/>
    <col min="3" max="3" width="22.5703125" style="62" customWidth="1"/>
    <col min="4" max="4" width="14.140625" style="62" customWidth="1"/>
    <col min="5" max="5" width="16" style="62" customWidth="1"/>
    <col min="6" max="6" width="19" style="62" customWidth="1"/>
    <col min="7" max="7" width="14.85546875" style="62" customWidth="1"/>
    <col min="8" max="8" width="18.7109375" style="62" customWidth="1"/>
    <col min="9" max="9" width="16.140625" style="62" customWidth="1"/>
    <col min="10" max="16384" width="11.42578125" style="62"/>
  </cols>
  <sheetData>
    <row r="1" spans="1:9" ht="15.75">
      <c r="A1" s="256" t="s">
        <v>268</v>
      </c>
      <c r="B1" s="256"/>
      <c r="C1" s="256"/>
      <c r="D1" s="256"/>
      <c r="E1" s="256"/>
      <c r="F1" s="256"/>
      <c r="G1" s="256"/>
      <c r="H1" s="256"/>
    </row>
    <row r="2" spans="1:9" ht="15.75">
      <c r="A2" s="256" t="s">
        <v>608</v>
      </c>
      <c r="B2" s="256"/>
      <c r="C2" s="256"/>
      <c r="D2" s="256"/>
      <c r="E2" s="256"/>
      <c r="F2" s="256"/>
      <c r="G2" s="256"/>
      <c r="H2" s="256"/>
    </row>
    <row r="3" spans="1:9" ht="15.75">
      <c r="A3" s="256" t="s">
        <v>609</v>
      </c>
      <c r="B3" s="256"/>
      <c r="C3" s="256"/>
      <c r="D3" s="256"/>
      <c r="E3" s="256"/>
      <c r="F3" s="256"/>
      <c r="G3" s="256"/>
      <c r="H3" s="256"/>
    </row>
    <row r="4" spans="1:9" ht="15.75">
      <c r="A4" s="256" t="s">
        <v>4</v>
      </c>
      <c r="B4" s="256"/>
      <c r="C4" s="256"/>
      <c r="D4" s="256"/>
      <c r="E4" s="256"/>
      <c r="F4" s="256"/>
      <c r="G4" s="256"/>
      <c r="H4" s="256"/>
    </row>
    <row r="5" spans="1:9">
      <c r="A5" s="64"/>
      <c r="B5" s="64"/>
      <c r="C5" s="64"/>
      <c r="D5" s="64"/>
      <c r="E5" s="64"/>
      <c r="F5" s="64"/>
      <c r="G5" s="64"/>
      <c r="H5" s="64"/>
    </row>
    <row r="6" spans="1:9">
      <c r="A6" s="65" t="s">
        <v>610</v>
      </c>
      <c r="B6" s="64"/>
      <c r="C6" s="64"/>
      <c r="D6" s="64"/>
      <c r="E6" s="64"/>
      <c r="F6" s="64"/>
      <c r="G6" s="64"/>
      <c r="H6" s="64"/>
    </row>
    <row r="7" spans="1:9">
      <c r="A7" s="66" t="s">
        <v>611</v>
      </c>
      <c r="B7" s="64"/>
      <c r="C7" s="64"/>
      <c r="D7" s="64"/>
      <c r="E7" s="64"/>
      <c r="F7" s="64"/>
      <c r="G7" s="64"/>
      <c r="H7" s="64"/>
    </row>
    <row r="8" spans="1:9">
      <c r="A8" s="279" t="s">
        <v>612</v>
      </c>
      <c r="B8" s="281" t="s">
        <v>613</v>
      </c>
      <c r="C8" s="68" t="s">
        <v>614</v>
      </c>
      <c r="D8" s="67" t="s">
        <v>615</v>
      </c>
      <c r="E8" s="68" t="s">
        <v>616</v>
      </c>
      <c r="F8" s="68" t="s">
        <v>617</v>
      </c>
      <c r="G8" s="67" t="s">
        <v>618</v>
      </c>
      <c r="H8" s="279" t="s">
        <v>596</v>
      </c>
    </row>
    <row r="9" spans="1:9">
      <c r="A9" s="280"/>
      <c r="B9" s="282"/>
      <c r="C9" s="70" t="s">
        <v>619</v>
      </c>
      <c r="D9" s="69" t="s">
        <v>620</v>
      </c>
      <c r="E9" s="70" t="s">
        <v>621</v>
      </c>
      <c r="F9" s="70" t="s">
        <v>622</v>
      </c>
      <c r="G9" s="69" t="s">
        <v>623</v>
      </c>
      <c r="H9" s="280"/>
    </row>
    <row r="10" spans="1:9">
      <c r="A10" s="71" t="s">
        <v>624</v>
      </c>
      <c r="B10" s="72"/>
      <c r="C10" s="72"/>
      <c r="D10" s="72"/>
      <c r="E10" s="72">
        <v>195562718.87</v>
      </c>
      <c r="F10" s="72"/>
      <c r="G10" s="72"/>
      <c r="H10" s="72">
        <f t="shared" ref="H10:H15" si="0">SUM(B10:G10)</f>
        <v>195562718.87</v>
      </c>
      <c r="I10" s="76"/>
    </row>
    <row r="11" spans="1:9">
      <c r="A11" s="12" t="s">
        <v>625</v>
      </c>
      <c r="B11" s="72"/>
      <c r="C11" s="72"/>
      <c r="D11" s="72"/>
      <c r="E11" s="72"/>
      <c r="F11" s="72"/>
      <c r="G11" s="72"/>
      <c r="H11" s="72">
        <f t="shared" si="0"/>
        <v>0</v>
      </c>
    </row>
    <row r="12" spans="1:9">
      <c r="A12" s="12" t="s">
        <v>626</v>
      </c>
      <c r="B12" s="72"/>
      <c r="C12" s="72"/>
      <c r="D12" s="72"/>
      <c r="E12" s="72"/>
      <c r="F12" s="72"/>
      <c r="G12" s="72"/>
      <c r="H12" s="72">
        <f t="shared" si="0"/>
        <v>0</v>
      </c>
      <c r="I12" s="76"/>
    </row>
    <row r="13" spans="1:9">
      <c r="A13" s="73" t="s">
        <v>627</v>
      </c>
      <c r="B13" s="72"/>
      <c r="C13" s="72"/>
      <c r="D13" s="72"/>
      <c r="E13" s="72"/>
      <c r="F13" s="72"/>
      <c r="G13" s="72"/>
      <c r="H13" s="72">
        <f t="shared" si="0"/>
        <v>0</v>
      </c>
    </row>
    <row r="14" spans="1:9">
      <c r="A14" s="12" t="s">
        <v>628</v>
      </c>
      <c r="B14" s="72"/>
      <c r="C14" s="72"/>
      <c r="D14" s="72"/>
      <c r="E14" s="72"/>
      <c r="F14" s="72"/>
      <c r="G14" s="72"/>
      <c r="H14" s="72">
        <f t="shared" si="0"/>
        <v>0</v>
      </c>
    </row>
    <row r="15" spans="1:9">
      <c r="A15" s="12" t="s">
        <v>277</v>
      </c>
      <c r="B15" s="72"/>
      <c r="C15" s="72"/>
      <c r="D15" s="72"/>
      <c r="E15" s="72"/>
      <c r="F15" s="72"/>
      <c r="G15" s="72"/>
      <c r="H15" s="72">
        <f t="shared" si="0"/>
        <v>0</v>
      </c>
    </row>
    <row r="16" spans="1:9">
      <c r="A16" s="73" t="s">
        <v>629</v>
      </c>
      <c r="B16" s="74">
        <f>+B10+B12-B14-B15</f>
        <v>0</v>
      </c>
      <c r="C16" s="74">
        <f>+C10+C12-C14-C15</f>
        <v>0</v>
      </c>
      <c r="D16" s="74">
        <f>+D10+D12-D14-D15</f>
        <v>0</v>
      </c>
      <c r="E16" s="74">
        <f>+E10+E12-E14-E15</f>
        <v>195562718.87</v>
      </c>
      <c r="F16" s="74">
        <f>+F10+F11+F12-F14-F15</f>
        <v>0</v>
      </c>
      <c r="G16" s="74">
        <f>+G10+G12-G14-G15</f>
        <v>0</v>
      </c>
      <c r="H16" s="75">
        <f>+H10+H11+H12-H14+H15</f>
        <v>195562718.87</v>
      </c>
      <c r="I16" s="76"/>
    </row>
    <row r="17" spans="1:9">
      <c r="B17" s="76"/>
      <c r="C17" s="76"/>
      <c r="D17" s="76"/>
      <c r="E17" s="76"/>
      <c r="F17" s="76"/>
      <c r="G17" s="76"/>
      <c r="H17" s="76"/>
    </row>
    <row r="18" spans="1:9">
      <c r="A18" s="73" t="s">
        <v>407</v>
      </c>
      <c r="B18" s="76"/>
      <c r="C18" s="76"/>
      <c r="D18" s="76"/>
      <c r="E18" s="76"/>
      <c r="F18" s="76"/>
      <c r="G18" s="76"/>
      <c r="H18" s="76"/>
    </row>
    <row r="19" spans="1:9">
      <c r="A19" s="12" t="s">
        <v>630</v>
      </c>
      <c r="B19" s="72"/>
      <c r="C19" s="72"/>
      <c r="D19" s="72"/>
      <c r="E19" s="72">
        <v>195562718.87</v>
      </c>
      <c r="F19" s="72"/>
      <c r="G19" s="72"/>
      <c r="H19" s="72">
        <f>SUM(B19:G19)</f>
        <v>195562718.87</v>
      </c>
    </row>
    <row r="20" spans="1:9">
      <c r="A20" s="12" t="s">
        <v>631</v>
      </c>
      <c r="B20" s="72"/>
      <c r="C20" s="72"/>
      <c r="D20" s="72"/>
      <c r="E20" s="72"/>
      <c r="F20" s="72"/>
      <c r="G20" s="72"/>
      <c r="H20" s="72">
        <f>SUM(B20:G20)</f>
        <v>0</v>
      </c>
      <c r="I20" s="76"/>
    </row>
    <row r="21" spans="1:9">
      <c r="A21" s="73" t="s">
        <v>627</v>
      </c>
      <c r="B21" s="72"/>
      <c r="C21" s="72"/>
      <c r="D21" s="72"/>
      <c r="E21" s="72"/>
      <c r="F21" s="72"/>
      <c r="G21" s="72"/>
      <c r="H21" s="72">
        <f>SUM(B21:G21)</f>
        <v>0</v>
      </c>
    </row>
    <row r="22" spans="1:9">
      <c r="A22" s="12" t="s">
        <v>629</v>
      </c>
      <c r="B22" s="74">
        <f>+B19+B20-B21</f>
        <v>0</v>
      </c>
      <c r="C22" s="74">
        <f t="shared" ref="C22:H22" si="1">+C19+C20-C21</f>
        <v>0</v>
      </c>
      <c r="D22" s="74">
        <f t="shared" si="1"/>
        <v>0</v>
      </c>
      <c r="E22" s="74">
        <f t="shared" si="1"/>
        <v>195562718.87</v>
      </c>
      <c r="F22" s="74">
        <f t="shared" si="1"/>
        <v>0</v>
      </c>
      <c r="G22" s="74">
        <f t="shared" si="1"/>
        <v>0</v>
      </c>
      <c r="H22" s="74">
        <f t="shared" si="1"/>
        <v>195562718.87</v>
      </c>
    </row>
    <row r="23" spans="1:9">
      <c r="A23" s="73" t="s">
        <v>632</v>
      </c>
      <c r="B23" s="74">
        <f t="shared" ref="B23:H23" si="2">+B16-B22</f>
        <v>0</v>
      </c>
      <c r="C23" s="74">
        <f t="shared" si="2"/>
        <v>0</v>
      </c>
      <c r="D23" s="74">
        <f t="shared" si="2"/>
        <v>0</v>
      </c>
      <c r="E23" s="74">
        <f t="shared" si="2"/>
        <v>0</v>
      </c>
      <c r="F23" s="74">
        <f t="shared" si="2"/>
        <v>0</v>
      </c>
      <c r="G23" s="74">
        <f t="shared" si="2"/>
        <v>0</v>
      </c>
      <c r="H23" s="75">
        <f t="shared" si="2"/>
        <v>0</v>
      </c>
    </row>
  </sheetData>
  <mergeCells count="7">
    <mergeCell ref="A1:H1"/>
    <mergeCell ref="A2:H2"/>
    <mergeCell ref="A3:H3"/>
    <mergeCell ref="A4:H4"/>
    <mergeCell ref="A8:A9"/>
    <mergeCell ref="B8:B9"/>
    <mergeCell ref="H8:H9"/>
  </mergeCells>
  <pageMargins left="0.70866141732283505" right="0.70866141732283505" top="0.74803149606299202" bottom="0.74803149606299202" header="0.31496062992126" footer="0.31496062992126"/>
  <pageSetup scale="74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A1:B12"/>
  <sheetViews>
    <sheetView workbookViewId="0">
      <selection activeCell="A5" sqref="A5:B5"/>
    </sheetView>
  </sheetViews>
  <sheetFormatPr baseColWidth="10" defaultColWidth="11" defaultRowHeight="15"/>
  <cols>
    <col min="1" max="1" width="44.28515625" customWidth="1"/>
    <col min="2" max="2" width="43.140625" customWidth="1"/>
  </cols>
  <sheetData>
    <row r="1" spans="1:2" ht="18.75">
      <c r="A1" s="267" t="s">
        <v>572</v>
      </c>
      <c r="B1" s="267"/>
    </row>
    <row r="2" spans="1:2" ht="18.75">
      <c r="A2" s="267" t="s">
        <v>588</v>
      </c>
      <c r="B2" s="267"/>
    </row>
    <row r="3" spans="1:2" ht="18.75">
      <c r="A3" s="267" t="s">
        <v>633</v>
      </c>
      <c r="B3" s="267"/>
    </row>
    <row r="4" spans="1:2" ht="18.75">
      <c r="A4" s="267" t="s">
        <v>730</v>
      </c>
      <c r="B4" s="267"/>
    </row>
    <row r="5" spans="1:2" ht="18.75">
      <c r="A5" s="267" t="s">
        <v>4</v>
      </c>
      <c r="B5" s="267"/>
    </row>
    <row r="6" spans="1:2" ht="18.75">
      <c r="A6" s="1"/>
      <c r="B6" s="1"/>
    </row>
    <row r="7" spans="1:2" ht="15.75">
      <c r="B7" s="35"/>
    </row>
    <row r="8" spans="1:2" ht="15.75">
      <c r="B8" s="35"/>
    </row>
    <row r="9" spans="1:2" ht="15" customHeight="1">
      <c r="A9" s="56" t="s">
        <v>575</v>
      </c>
      <c r="B9" s="46" t="s">
        <v>494</v>
      </c>
    </row>
    <row r="10" spans="1:2" ht="15.75">
      <c r="A10" s="57" t="s">
        <v>634</v>
      </c>
      <c r="B10" s="58">
        <v>15617747.82</v>
      </c>
    </row>
    <row r="11" spans="1:2" ht="15.75" hidden="1">
      <c r="A11" s="59"/>
      <c r="B11" s="60"/>
    </row>
    <row r="12" spans="1:2" ht="15.75">
      <c r="A12" s="42" t="s">
        <v>635</v>
      </c>
      <c r="B12" s="61">
        <f>SUM(B10:B11)</f>
        <v>15617747.82</v>
      </c>
    </row>
  </sheetData>
  <mergeCells count="5">
    <mergeCell ref="A1:B1"/>
    <mergeCell ref="A2:B2"/>
    <mergeCell ref="A3:B3"/>
    <mergeCell ref="A4:B4"/>
    <mergeCell ref="A5:B5"/>
  </mergeCells>
  <pageMargins left="0.7" right="0.7" top="0.75" bottom="0.75" header="0.3" footer="0.3"/>
  <pageSetup orientation="portrait"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B14"/>
  <sheetViews>
    <sheetView workbookViewId="0">
      <selection activeCell="A3" sqref="A3:B3"/>
    </sheetView>
  </sheetViews>
  <sheetFormatPr baseColWidth="10" defaultColWidth="11" defaultRowHeight="15"/>
  <cols>
    <col min="1" max="1" width="55.7109375" customWidth="1"/>
    <col min="2" max="2" width="18.42578125" customWidth="1"/>
  </cols>
  <sheetData>
    <row r="1" spans="1:2" ht="18.75">
      <c r="A1" s="267" t="s">
        <v>572</v>
      </c>
      <c r="B1" s="267"/>
    </row>
    <row r="2" spans="1:2" ht="18.75">
      <c r="A2" s="267" t="s">
        <v>636</v>
      </c>
      <c r="B2" s="267"/>
    </row>
    <row r="3" spans="1:2" ht="18.75">
      <c r="A3" s="267" t="s">
        <v>637</v>
      </c>
      <c r="B3" s="267"/>
    </row>
    <row r="4" spans="1:2" ht="18.75">
      <c r="A4" s="267" t="s">
        <v>4</v>
      </c>
      <c r="B4" s="267"/>
    </row>
    <row r="5" spans="1:2" ht="15.75">
      <c r="B5" s="35"/>
    </row>
    <row r="6" spans="1:2" ht="15.75">
      <c r="B6" s="35"/>
    </row>
    <row r="7" spans="1:2" ht="15.75">
      <c r="B7" s="35"/>
    </row>
    <row r="8" spans="1:2">
      <c r="A8" s="283" t="s">
        <v>575</v>
      </c>
      <c r="B8" s="274" t="s">
        <v>494</v>
      </c>
    </row>
    <row r="9" spans="1:2">
      <c r="A9" s="284"/>
      <c r="B9" s="275"/>
    </row>
    <row r="10" spans="1:2">
      <c r="A10" s="285"/>
      <c r="B10" s="276"/>
    </row>
    <row r="11" spans="1:2" ht="15.75">
      <c r="A11" s="52" t="s">
        <v>638</v>
      </c>
      <c r="B11" s="53">
        <f>+'ESF SNS'!F55</f>
        <v>0</v>
      </c>
    </row>
    <row r="12" spans="1:2" ht="15.75">
      <c r="A12" s="54" t="s">
        <v>639</v>
      </c>
      <c r="B12" s="53">
        <f>+'ESF SNS'!F57</f>
        <v>0</v>
      </c>
    </row>
    <row r="13" spans="1:2" ht="15.75">
      <c r="A13" s="55" t="s">
        <v>640</v>
      </c>
      <c r="B13" s="53"/>
    </row>
    <row r="14" spans="1:2" ht="15.75">
      <c r="A14" s="42" t="s">
        <v>641</v>
      </c>
      <c r="B14" s="8"/>
    </row>
  </sheetData>
  <mergeCells count="6">
    <mergeCell ref="A1:B1"/>
    <mergeCell ref="A2:B2"/>
    <mergeCell ref="A3:B3"/>
    <mergeCell ref="A4:B4"/>
    <mergeCell ref="A8:A10"/>
    <mergeCell ref="B8:B10"/>
  </mergeCells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D15"/>
  <sheetViews>
    <sheetView workbookViewId="0">
      <selection activeCell="B10" sqref="B10"/>
    </sheetView>
  </sheetViews>
  <sheetFormatPr baseColWidth="10" defaultColWidth="11" defaultRowHeight="15"/>
  <cols>
    <col min="1" max="1" width="59.85546875" customWidth="1"/>
    <col min="2" max="2" width="21.42578125" customWidth="1"/>
  </cols>
  <sheetData>
    <row r="1" spans="1:4" ht="18.75">
      <c r="A1" s="267" t="s">
        <v>539</v>
      </c>
      <c r="B1" s="267"/>
    </row>
    <row r="2" spans="1:4" ht="18.75">
      <c r="A2" s="1" t="s">
        <v>588</v>
      </c>
      <c r="B2" s="1"/>
    </row>
    <row r="3" spans="1:4" ht="18.75">
      <c r="A3" s="267" t="s">
        <v>642</v>
      </c>
      <c r="B3" s="267"/>
    </row>
    <row r="4" spans="1:4" ht="18.75">
      <c r="A4" s="267" t="s">
        <v>736</v>
      </c>
      <c r="B4" s="267"/>
    </row>
    <row r="5" spans="1:4" ht="18.75">
      <c r="A5" s="267" t="s">
        <v>4</v>
      </c>
      <c r="B5" s="267"/>
    </row>
    <row r="6" spans="1:4" ht="15.75">
      <c r="A6" s="44"/>
    </row>
    <row r="8" spans="1:4" ht="15" customHeight="1">
      <c r="A8" s="45" t="s">
        <v>643</v>
      </c>
      <c r="B8" s="46" t="s">
        <v>494</v>
      </c>
    </row>
    <row r="9" spans="1:4" ht="15.75">
      <c r="A9" s="11" t="s">
        <v>644</v>
      </c>
      <c r="B9" s="47">
        <v>163992708</v>
      </c>
      <c r="C9" s="31"/>
      <c r="D9" s="31"/>
    </row>
    <row r="10" spans="1:4" ht="15.75">
      <c r="A10" s="48" t="s">
        <v>645</v>
      </c>
      <c r="B10" s="47">
        <v>184571316</v>
      </c>
      <c r="C10" s="31"/>
    </row>
    <row r="11" spans="1:4" ht="15.75">
      <c r="A11" s="48" t="s">
        <v>646</v>
      </c>
      <c r="B11" s="49">
        <v>173442062</v>
      </c>
      <c r="C11" s="31"/>
      <c r="D11" s="31"/>
    </row>
    <row r="12" spans="1:4">
      <c r="A12" s="50" t="s">
        <v>647</v>
      </c>
      <c r="B12" s="51">
        <f>SUM(B9:B11)</f>
        <v>522006086</v>
      </c>
      <c r="D12" s="31"/>
    </row>
    <row r="13" spans="1:4">
      <c r="C13" s="31"/>
      <c r="D13" s="31"/>
    </row>
    <row r="14" spans="1:4">
      <c r="C14" s="31"/>
    </row>
    <row r="15" spans="1:4">
      <c r="D15" s="31"/>
    </row>
  </sheetData>
  <mergeCells count="4">
    <mergeCell ref="A1:B1"/>
    <mergeCell ref="A3:B3"/>
    <mergeCell ref="A4:B4"/>
    <mergeCell ref="A5:B5"/>
  </mergeCells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11" defaultRowHeight="15"/>
  <sheetData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B13"/>
  <sheetViews>
    <sheetView workbookViewId="0">
      <selection activeCell="A4" sqref="A4:B4"/>
    </sheetView>
  </sheetViews>
  <sheetFormatPr baseColWidth="10" defaultColWidth="11" defaultRowHeight="15"/>
  <cols>
    <col min="1" max="1" width="46.85546875" customWidth="1"/>
    <col min="2" max="2" width="22.7109375" customWidth="1"/>
  </cols>
  <sheetData>
    <row r="1" spans="1:2" ht="18.75">
      <c r="A1" s="267" t="s">
        <v>572</v>
      </c>
      <c r="B1" s="267"/>
    </row>
    <row r="2" spans="1:2" ht="18.75">
      <c r="A2" s="267" t="s">
        <v>648</v>
      </c>
      <c r="B2" s="267"/>
    </row>
    <row r="3" spans="1:2" ht="18.75">
      <c r="A3" s="267" t="s">
        <v>649</v>
      </c>
      <c r="B3" s="267"/>
    </row>
    <row r="4" spans="1:2" ht="18.75">
      <c r="A4" s="267" t="s">
        <v>4</v>
      </c>
      <c r="B4" s="267"/>
    </row>
    <row r="5" spans="1:2" ht="15.75">
      <c r="A5" s="34"/>
      <c r="B5" s="35"/>
    </row>
    <row r="6" spans="1:2" ht="15.75">
      <c r="A6" s="34"/>
      <c r="B6" s="35"/>
    </row>
    <row r="7" spans="1:2">
      <c r="A7" s="271" t="s">
        <v>575</v>
      </c>
      <c r="B7" s="274" t="s">
        <v>494</v>
      </c>
    </row>
    <row r="8" spans="1:2">
      <c r="A8" s="272"/>
      <c r="B8" s="275"/>
    </row>
    <row r="9" spans="1:2">
      <c r="A9" s="273"/>
      <c r="B9" s="276"/>
    </row>
    <row r="10" spans="1:2" ht="15.75">
      <c r="A10" s="38" t="s">
        <v>576</v>
      </c>
      <c r="B10" s="39">
        <v>0</v>
      </c>
    </row>
    <row r="11" spans="1:2" ht="15.75">
      <c r="A11" s="40" t="s">
        <v>577</v>
      </c>
      <c r="B11" s="41">
        <v>0</v>
      </c>
    </row>
    <row r="12" spans="1:2" ht="15.75">
      <c r="A12" s="40" t="s">
        <v>578</v>
      </c>
      <c r="B12" s="41">
        <v>0</v>
      </c>
    </row>
    <row r="13" spans="1:2" ht="17.25">
      <c r="A13" s="42" t="s">
        <v>650</v>
      </c>
      <c r="B13" s="43">
        <f>+B10+B11+B12</f>
        <v>0</v>
      </c>
    </row>
  </sheetData>
  <mergeCells count="6">
    <mergeCell ref="A1:B1"/>
    <mergeCell ref="A2:B2"/>
    <mergeCell ref="A3:B3"/>
    <mergeCell ref="A4:B4"/>
    <mergeCell ref="A7:A9"/>
    <mergeCell ref="B7:B9"/>
  </mergeCells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6"/>
  <sheetViews>
    <sheetView tabSelected="1" view="pageBreakPreview" topLeftCell="C58" zoomScaleNormal="100" workbookViewId="0">
      <selection activeCell="F68" sqref="F68"/>
    </sheetView>
  </sheetViews>
  <sheetFormatPr baseColWidth="10" defaultColWidth="11.42578125" defaultRowHeight="15"/>
  <cols>
    <col min="1" max="1" width="7.5703125" style="184" hidden="1" customWidth="1"/>
    <col min="2" max="2" width="3.7109375" style="4" hidden="1" customWidth="1"/>
    <col min="3" max="3" width="4.28515625" style="4" customWidth="1"/>
    <col min="4" max="4" width="50" style="4" customWidth="1"/>
    <col min="5" max="5" width="1.7109375" style="4" customWidth="1"/>
    <col min="6" max="6" width="19.140625" style="4" customWidth="1"/>
    <col min="7" max="7" width="1.7109375" style="4" customWidth="1"/>
    <col min="8" max="8" width="13.140625" style="4" hidden="1" customWidth="1"/>
    <col min="9" max="9" width="3.7109375" style="4" customWidth="1"/>
    <col min="10" max="10" width="32.140625" style="4" hidden="1" customWidth="1"/>
    <col min="11" max="11" width="11.42578125" style="151"/>
    <col min="12" max="12" width="28.7109375" style="151" customWidth="1"/>
    <col min="13" max="13" width="20.42578125" style="151" customWidth="1"/>
    <col min="14" max="16384" width="11.42578125" style="151"/>
  </cols>
  <sheetData>
    <row r="1" spans="1:10" ht="18.75">
      <c r="C1" s="259" t="str">
        <f>+[1]BC!D5</f>
        <v>Servicio Nacional de Salud</v>
      </c>
      <c r="D1" s="259"/>
      <c r="E1" s="259"/>
      <c r="F1" s="259"/>
      <c r="G1" s="259"/>
      <c r="H1" s="259"/>
      <c r="I1" s="62"/>
    </row>
    <row r="2" spans="1:10" ht="15.75">
      <c r="C2" s="257" t="s">
        <v>1</v>
      </c>
      <c r="D2" s="257"/>
      <c r="E2" s="257"/>
      <c r="F2" s="257"/>
      <c r="G2" s="257"/>
      <c r="H2" s="252"/>
      <c r="I2" s="62"/>
    </row>
    <row r="3" spans="1:10" ht="15.75">
      <c r="C3" s="257" t="s">
        <v>192</v>
      </c>
      <c r="D3" s="257"/>
      <c r="E3" s="257"/>
      <c r="F3" s="257"/>
      <c r="G3" s="257"/>
      <c r="H3" s="257"/>
      <c r="I3" s="62"/>
    </row>
    <row r="4" spans="1:10" ht="15.75">
      <c r="C4" s="257" t="s">
        <v>729</v>
      </c>
      <c r="D4" s="257"/>
      <c r="E4" s="257"/>
      <c r="F4" s="257"/>
      <c r="G4" s="257"/>
      <c r="H4" s="257"/>
      <c r="I4" s="62"/>
    </row>
    <row r="5" spans="1:10" ht="15.75">
      <c r="C5" s="257" t="s">
        <v>4</v>
      </c>
      <c r="D5" s="257"/>
      <c r="E5" s="257"/>
      <c r="F5" s="257"/>
      <c r="G5" s="257"/>
      <c r="H5" s="257"/>
      <c r="I5" s="62"/>
    </row>
    <row r="6" spans="1:10" ht="15.75">
      <c r="C6" s="257" t="s">
        <v>193</v>
      </c>
      <c r="D6" s="257"/>
      <c r="E6" s="257"/>
      <c r="F6" s="257"/>
      <c r="G6" s="253"/>
      <c r="H6" s="253"/>
      <c r="I6" s="62"/>
    </row>
    <row r="7" spans="1:10">
      <c r="C7" s="202"/>
      <c r="D7" s="202"/>
      <c r="E7" s="202"/>
      <c r="F7" s="203">
        <v>2025</v>
      </c>
      <c r="G7" s="204"/>
      <c r="H7" s="203">
        <f>+[2]BC!G11</f>
        <v>2016</v>
      </c>
      <c r="I7" s="62"/>
    </row>
    <row r="8" spans="1:10">
      <c r="A8" s="184" t="s">
        <v>194</v>
      </c>
      <c r="C8" s="205" t="s">
        <v>195</v>
      </c>
      <c r="D8" s="206"/>
      <c r="E8" s="206"/>
      <c r="F8" s="207"/>
      <c r="G8" s="208"/>
      <c r="H8" s="208"/>
      <c r="I8" s="62"/>
    </row>
    <row r="9" spans="1:10">
      <c r="C9" s="205" t="s">
        <v>196</v>
      </c>
      <c r="D9" s="206"/>
      <c r="E9" s="206"/>
      <c r="F9" s="208"/>
      <c r="G9" s="208"/>
      <c r="H9" s="208"/>
      <c r="I9" s="62"/>
    </row>
    <row r="10" spans="1:10">
      <c r="A10" s="184" t="s">
        <v>10</v>
      </c>
      <c r="C10" s="202"/>
      <c r="D10" s="202" t="s">
        <v>197</v>
      </c>
      <c r="E10" s="202"/>
      <c r="F10" s="209">
        <v>17495330</v>
      </c>
      <c r="G10" s="210"/>
      <c r="H10" s="209"/>
      <c r="I10" s="62"/>
    </row>
    <row r="11" spans="1:10" customFormat="1">
      <c r="A11" s="211" t="s">
        <v>198</v>
      </c>
      <c r="B11" s="62"/>
      <c r="C11" s="202"/>
      <c r="D11" s="202" t="s">
        <v>199</v>
      </c>
      <c r="E11" s="202"/>
      <c r="F11" s="209"/>
      <c r="G11" s="210"/>
      <c r="H11" s="209"/>
      <c r="I11" s="62"/>
      <c r="J11" s="62"/>
    </row>
    <row r="12" spans="1:10" customFormat="1">
      <c r="A12" s="211" t="s">
        <v>200</v>
      </c>
      <c r="B12" s="62"/>
      <c r="C12" s="202"/>
      <c r="D12" s="202" t="s">
        <v>201</v>
      </c>
      <c r="E12" s="202"/>
      <c r="F12" s="209"/>
      <c r="G12" s="210"/>
      <c r="H12" s="209"/>
      <c r="I12" s="62"/>
      <c r="J12" s="62"/>
    </row>
    <row r="13" spans="1:10" customFormat="1">
      <c r="A13" s="211" t="s">
        <v>12</v>
      </c>
      <c r="B13" s="62"/>
      <c r="C13" s="202"/>
      <c r="D13" s="202" t="s">
        <v>202</v>
      </c>
      <c r="E13" s="202"/>
      <c r="F13" s="209">
        <f>+'nota8 Cuenta por Cobrar'!B17</f>
        <v>9037113.6699999999</v>
      </c>
      <c r="G13" s="210"/>
      <c r="H13" s="209"/>
      <c r="I13" s="62"/>
      <c r="J13" s="62"/>
    </row>
    <row r="14" spans="1:10">
      <c r="A14" s="184" t="s">
        <v>14</v>
      </c>
      <c r="C14" s="202"/>
      <c r="D14" s="202" t="s">
        <v>203</v>
      </c>
      <c r="E14" s="202"/>
      <c r="F14" s="212">
        <f>+'nota9 Inventario'!B12</f>
        <v>522006086</v>
      </c>
      <c r="G14" s="210"/>
      <c r="H14" s="209"/>
      <c r="I14" s="62"/>
    </row>
    <row r="15" spans="1:10" customFormat="1">
      <c r="A15" s="211" t="s">
        <v>16</v>
      </c>
      <c r="B15" s="62"/>
      <c r="C15" s="202"/>
      <c r="D15" s="202" t="s">
        <v>204</v>
      </c>
      <c r="E15" s="202"/>
      <c r="F15" s="209"/>
      <c r="G15" s="210"/>
      <c r="H15" s="209"/>
      <c r="I15" s="217"/>
      <c r="J15" s="62"/>
    </row>
    <row r="16" spans="1:10" customFormat="1">
      <c r="A16" s="211" t="s">
        <v>205</v>
      </c>
      <c r="B16" s="62"/>
      <c r="C16" s="202"/>
      <c r="D16" s="202" t="s">
        <v>206</v>
      </c>
      <c r="E16" s="202"/>
      <c r="F16" s="212">
        <f>+'nota13 Benef.Emplxp Corto Plazo'!B12</f>
        <v>309758.19</v>
      </c>
      <c r="G16" s="210"/>
      <c r="H16" s="212"/>
      <c r="I16" s="62"/>
      <c r="J16" s="62"/>
    </row>
    <row r="17" spans="1:13">
      <c r="C17" s="205" t="s">
        <v>207</v>
      </c>
      <c r="D17" s="202"/>
      <c r="E17" s="202"/>
      <c r="F17" s="213">
        <f>SUM(F9:F16)</f>
        <v>548848287.86000001</v>
      </c>
      <c r="G17" s="210"/>
      <c r="H17" s="213">
        <f>SUM(H9:H16)</f>
        <v>0</v>
      </c>
      <c r="I17" s="62"/>
    </row>
    <row r="18" spans="1:13">
      <c r="C18" s="205"/>
      <c r="D18" s="202"/>
      <c r="E18" s="202"/>
      <c r="F18" s="214"/>
      <c r="G18" s="210"/>
      <c r="H18" s="214"/>
      <c r="I18" s="62"/>
      <c r="J18" s="62"/>
    </row>
    <row r="19" spans="1:13">
      <c r="C19" s="205" t="s">
        <v>208</v>
      </c>
      <c r="D19" s="202"/>
      <c r="E19" s="202"/>
      <c r="F19" s="209"/>
      <c r="G19" s="209"/>
      <c r="H19" s="209"/>
      <c r="I19" s="62"/>
    </row>
    <row r="20" spans="1:13" customFormat="1">
      <c r="A20" s="211" t="s">
        <v>209</v>
      </c>
      <c r="B20" s="62"/>
      <c r="C20" s="202"/>
      <c r="D20" s="202" t="s">
        <v>210</v>
      </c>
      <c r="E20" s="202"/>
      <c r="F20" s="209"/>
      <c r="G20" s="210"/>
      <c r="H20" s="209"/>
      <c r="I20" s="62"/>
      <c r="J20" s="62"/>
    </row>
    <row r="21" spans="1:13" customFormat="1">
      <c r="A21" s="211" t="s">
        <v>211</v>
      </c>
      <c r="B21" s="62"/>
      <c r="C21" s="202"/>
      <c r="D21" s="202" t="s">
        <v>212</v>
      </c>
      <c r="E21" s="202"/>
      <c r="F21" s="209">
        <f>+'Benef. Empl x pagar Larg. Plaz'!B13</f>
        <v>0</v>
      </c>
      <c r="G21" s="210"/>
      <c r="H21" s="209"/>
      <c r="I21" s="62"/>
      <c r="J21" s="62"/>
    </row>
    <row r="22" spans="1:13" customFormat="1">
      <c r="A22" s="211" t="s">
        <v>213</v>
      </c>
      <c r="B22" s="62"/>
      <c r="C22" s="202"/>
      <c r="D22" s="202" t="s">
        <v>214</v>
      </c>
      <c r="E22" s="202"/>
      <c r="F22" s="209">
        <f>+Patrimonio!B14</f>
        <v>0</v>
      </c>
      <c r="G22" s="210"/>
      <c r="H22" s="209"/>
      <c r="I22" s="62"/>
      <c r="J22" s="62"/>
    </row>
    <row r="23" spans="1:13" customFormat="1">
      <c r="A23" s="211" t="s">
        <v>215</v>
      </c>
      <c r="B23" s="62"/>
      <c r="C23" s="202"/>
      <c r="D23" s="202" t="s">
        <v>216</v>
      </c>
      <c r="E23" s="202"/>
      <c r="F23" s="209"/>
      <c r="G23" s="210"/>
      <c r="H23" s="209"/>
      <c r="I23" s="62"/>
      <c r="J23" s="62"/>
    </row>
    <row r="24" spans="1:13">
      <c r="A24" s="184" t="s">
        <v>18</v>
      </c>
      <c r="C24" s="202"/>
      <c r="D24" s="202" t="s">
        <v>217</v>
      </c>
      <c r="E24" s="202"/>
      <c r="F24" s="212"/>
      <c r="G24" s="210"/>
      <c r="H24" s="209"/>
      <c r="I24" s="62"/>
      <c r="M24" s="218"/>
    </row>
    <row r="25" spans="1:13">
      <c r="A25" s="184" t="s">
        <v>218</v>
      </c>
      <c r="C25" s="202"/>
      <c r="D25" s="202" t="s">
        <v>219</v>
      </c>
      <c r="E25" s="202"/>
      <c r="F25" s="209"/>
      <c r="G25" s="210"/>
      <c r="H25" s="209"/>
      <c r="I25" s="62"/>
      <c r="J25" s="219"/>
      <c r="M25" s="218"/>
    </row>
    <row r="26" spans="1:13" customFormat="1">
      <c r="A26" s="211" t="s">
        <v>220</v>
      </c>
      <c r="B26" s="62"/>
      <c r="C26" s="202"/>
      <c r="D26" s="202" t="s">
        <v>221</v>
      </c>
      <c r="E26" s="202"/>
      <c r="F26" s="209"/>
      <c r="G26" s="210"/>
      <c r="H26" s="209"/>
      <c r="I26" s="62"/>
      <c r="J26" s="4"/>
      <c r="M26" s="33"/>
    </row>
    <row r="27" spans="1:13">
      <c r="C27" s="205" t="s">
        <v>222</v>
      </c>
      <c r="D27" s="202"/>
      <c r="E27" s="202"/>
      <c r="F27" s="213">
        <f>SUM(F20:F26)</f>
        <v>0</v>
      </c>
      <c r="G27" s="210"/>
      <c r="H27" s="213">
        <f>SUM(H20:H26)</f>
        <v>0</v>
      </c>
      <c r="I27" s="62"/>
      <c r="M27" s="218"/>
    </row>
    <row r="28" spans="1:13">
      <c r="C28" s="205"/>
      <c r="D28" s="202"/>
      <c r="E28" s="202"/>
      <c r="F28" s="214"/>
      <c r="G28" s="210"/>
      <c r="H28" s="214"/>
      <c r="I28" s="62"/>
      <c r="M28" s="218"/>
    </row>
    <row r="29" spans="1:13">
      <c r="C29" s="205" t="s">
        <v>223</v>
      </c>
      <c r="D29" s="202"/>
      <c r="E29" s="202"/>
      <c r="F29" s="215">
        <f>SUM(F27,F17)</f>
        <v>548848287.86000001</v>
      </c>
      <c r="G29" s="216"/>
      <c r="H29" s="215">
        <f>SUM(H27,H17)</f>
        <v>0</v>
      </c>
      <c r="I29" s="62"/>
    </row>
    <row r="30" spans="1:13">
      <c r="C30" s="202"/>
      <c r="D30" s="202" t="s">
        <v>5</v>
      </c>
      <c r="E30" s="202"/>
      <c r="F30" s="209"/>
      <c r="G30" s="209"/>
      <c r="H30" s="209"/>
      <c r="I30" s="62"/>
    </row>
    <row r="31" spans="1:13">
      <c r="C31" s="205" t="s">
        <v>224</v>
      </c>
      <c r="D31" s="202"/>
      <c r="E31" s="202"/>
      <c r="F31" s="209"/>
      <c r="G31" s="209"/>
      <c r="H31" s="209"/>
      <c r="I31" s="62"/>
    </row>
    <row r="32" spans="1:13">
      <c r="C32" s="205" t="s">
        <v>225</v>
      </c>
      <c r="D32" s="202"/>
      <c r="E32" s="202"/>
      <c r="F32" s="210"/>
      <c r="G32" s="210"/>
      <c r="H32" s="210"/>
      <c r="I32" s="62"/>
    </row>
    <row r="33" spans="1:10" customFormat="1">
      <c r="A33" s="211" t="s">
        <v>226</v>
      </c>
      <c r="B33" s="62"/>
      <c r="C33" s="202"/>
      <c r="D33" s="202" t="s">
        <v>227</v>
      </c>
      <c r="E33" s="202"/>
      <c r="F33" s="209"/>
      <c r="G33" s="209"/>
      <c r="H33" s="209"/>
      <c r="I33" s="62"/>
      <c r="J33" s="62"/>
    </row>
    <row r="34" spans="1:10">
      <c r="A34" s="184" t="s">
        <v>22</v>
      </c>
      <c r="C34" s="202"/>
      <c r="D34" s="202" t="s">
        <v>228</v>
      </c>
      <c r="E34" s="202"/>
      <c r="F34" s="209">
        <f>+'nota11 CXP Corto plazo'!B11</f>
        <v>533230539.93000001</v>
      </c>
      <c r="G34" s="210"/>
      <c r="H34" s="209"/>
      <c r="I34" s="62"/>
    </row>
    <row r="35" spans="1:10" customFormat="1">
      <c r="A35" s="211" t="s">
        <v>229</v>
      </c>
      <c r="B35" s="62"/>
      <c r="C35" s="202"/>
      <c r="D35" s="202" t="s">
        <v>230</v>
      </c>
      <c r="E35" s="202"/>
      <c r="F35" s="209"/>
      <c r="G35" s="210"/>
      <c r="H35" s="209"/>
      <c r="I35" s="62"/>
      <c r="J35" s="62"/>
    </row>
    <row r="36" spans="1:10" customFormat="1">
      <c r="A36" s="211" t="s">
        <v>231</v>
      </c>
      <c r="B36" s="62"/>
      <c r="C36" s="202"/>
      <c r="D36" s="202" t="s">
        <v>232</v>
      </c>
      <c r="E36" s="202"/>
      <c r="F36" s="209"/>
      <c r="G36" s="210"/>
      <c r="H36" s="209"/>
      <c r="I36" s="62"/>
      <c r="J36" s="62"/>
    </row>
    <row r="37" spans="1:10" customFormat="1">
      <c r="A37" s="211" t="s">
        <v>24</v>
      </c>
      <c r="B37" s="62"/>
      <c r="C37" s="202"/>
      <c r="D37" s="202" t="s">
        <v>233</v>
      </c>
      <c r="E37" s="202"/>
      <c r="F37" s="209">
        <f>+'nota12 Retenciones y Acum.'!B17</f>
        <v>0</v>
      </c>
      <c r="G37" s="210"/>
      <c r="H37" s="209"/>
      <c r="I37" s="62"/>
      <c r="J37" s="62"/>
    </row>
    <row r="38" spans="1:10" customFormat="1">
      <c r="A38" s="211" t="s">
        <v>234</v>
      </c>
      <c r="B38" s="62"/>
      <c r="C38" s="202"/>
      <c r="D38" s="202" t="s">
        <v>235</v>
      </c>
      <c r="E38" s="202"/>
      <c r="F38" s="209"/>
      <c r="G38" s="210"/>
      <c r="H38" s="209"/>
      <c r="I38" s="62"/>
      <c r="J38" s="62"/>
    </row>
    <row r="39" spans="1:10" customFormat="1">
      <c r="A39" s="211" t="s">
        <v>236</v>
      </c>
      <c r="B39" s="62"/>
      <c r="C39" s="202"/>
      <c r="D39" s="202" t="s">
        <v>237</v>
      </c>
      <c r="E39" s="202"/>
      <c r="F39" s="212"/>
      <c r="G39" s="210"/>
      <c r="H39" s="209"/>
      <c r="I39" s="62"/>
      <c r="J39" s="62"/>
    </row>
    <row r="40" spans="1:10" customFormat="1">
      <c r="A40" s="211" t="s">
        <v>238</v>
      </c>
      <c r="B40" s="62"/>
      <c r="C40" s="202"/>
      <c r="D40" s="202" t="s">
        <v>239</v>
      </c>
      <c r="E40" s="202"/>
      <c r="F40" s="209"/>
      <c r="G40" s="210"/>
      <c r="H40" s="209"/>
      <c r="I40" s="62"/>
      <c r="J40" s="62"/>
    </row>
    <row r="41" spans="1:10" customFormat="1">
      <c r="A41" s="211" t="s">
        <v>240</v>
      </c>
      <c r="B41" s="62"/>
      <c r="C41" s="202"/>
      <c r="D41" s="202" t="s">
        <v>241</v>
      </c>
      <c r="E41" s="202"/>
      <c r="F41" s="212"/>
      <c r="G41" s="210"/>
      <c r="H41" s="209"/>
      <c r="I41" s="62"/>
      <c r="J41" s="62"/>
    </row>
    <row r="42" spans="1:10">
      <c r="C42" s="205" t="s">
        <v>242</v>
      </c>
      <c r="D42" s="202"/>
      <c r="E42" s="202"/>
      <c r="F42" s="214">
        <f>SUM(F33:F41)</f>
        <v>533230539.93000001</v>
      </c>
      <c r="G42" s="210"/>
      <c r="H42" s="214">
        <f>SUM(H33:H41)</f>
        <v>0</v>
      </c>
      <c r="I42" s="62"/>
    </row>
    <row r="43" spans="1:10">
      <c r="C43" s="205"/>
      <c r="D43" s="202"/>
      <c r="E43" s="202"/>
      <c r="F43" s="214"/>
      <c r="G43" s="210"/>
      <c r="H43" s="209"/>
      <c r="I43" s="62"/>
    </row>
    <row r="44" spans="1:10" customFormat="1">
      <c r="A44" s="211"/>
      <c r="B44" s="62"/>
      <c r="C44" s="205" t="s">
        <v>243</v>
      </c>
      <c r="D44" s="202"/>
      <c r="E44" s="202"/>
      <c r="F44" s="209"/>
      <c r="G44" s="209"/>
      <c r="H44" s="209"/>
      <c r="I44" s="62"/>
      <c r="J44" s="62"/>
    </row>
    <row r="45" spans="1:10" customFormat="1">
      <c r="A45" s="211" t="s">
        <v>244</v>
      </c>
      <c r="B45" s="62"/>
      <c r="C45" s="202"/>
      <c r="D45" s="202" t="s">
        <v>245</v>
      </c>
      <c r="E45" s="202"/>
      <c r="F45" s="209">
        <f>+'nota14 CXP Largo Plazo'!B12</f>
        <v>15617747.82</v>
      </c>
      <c r="G45" s="210"/>
      <c r="H45" s="209"/>
      <c r="I45" s="62"/>
      <c r="J45" s="62"/>
    </row>
    <row r="46" spans="1:10" customFormat="1">
      <c r="A46" s="211" t="s">
        <v>246</v>
      </c>
      <c r="B46" s="62"/>
      <c r="C46" s="202"/>
      <c r="D46" s="202" t="s">
        <v>247</v>
      </c>
      <c r="E46" s="202"/>
      <c r="F46" s="209"/>
      <c r="G46" s="210"/>
      <c r="H46" s="209"/>
      <c r="I46" s="62"/>
      <c r="J46" s="62"/>
    </row>
    <row r="47" spans="1:10" customFormat="1">
      <c r="A47" s="211" t="s">
        <v>248</v>
      </c>
      <c r="B47" s="62"/>
      <c r="C47" s="202"/>
      <c r="D47" s="202" t="s">
        <v>249</v>
      </c>
      <c r="E47" s="202"/>
      <c r="F47" s="209"/>
      <c r="G47" s="210"/>
      <c r="H47" s="209"/>
      <c r="I47" s="62"/>
      <c r="J47" s="62"/>
    </row>
    <row r="48" spans="1:10" customFormat="1">
      <c r="A48" s="211" t="s">
        <v>250</v>
      </c>
      <c r="B48" s="62"/>
      <c r="C48" s="202"/>
      <c r="D48" s="202" t="s">
        <v>251</v>
      </c>
      <c r="E48" s="202"/>
      <c r="F48" s="209"/>
      <c r="G48" s="210"/>
      <c r="H48" s="209"/>
      <c r="I48" s="62"/>
      <c r="J48" s="62"/>
    </row>
    <row r="49" spans="1:10" customFormat="1">
      <c r="A49" s="211" t="s">
        <v>252</v>
      </c>
      <c r="B49" s="62"/>
      <c r="C49" s="202"/>
      <c r="D49" s="202" t="s">
        <v>253</v>
      </c>
      <c r="E49" s="202"/>
      <c r="F49" s="212"/>
      <c r="G49" s="210"/>
      <c r="H49" s="209"/>
      <c r="I49" s="62"/>
      <c r="J49" s="62"/>
    </row>
    <row r="50" spans="1:10" customFormat="1">
      <c r="A50" s="211" t="s">
        <v>254</v>
      </c>
      <c r="B50" s="62"/>
      <c r="C50" s="202"/>
      <c r="D50" s="202" t="s">
        <v>255</v>
      </c>
      <c r="E50" s="202"/>
      <c r="F50" s="209"/>
      <c r="G50" s="210"/>
      <c r="H50" s="209"/>
      <c r="I50" s="62"/>
      <c r="J50" s="62"/>
    </row>
    <row r="51" spans="1:10" customFormat="1" ht="16.5" customHeight="1">
      <c r="A51" s="211"/>
      <c r="B51" s="62"/>
      <c r="C51" s="205" t="s">
        <v>256</v>
      </c>
      <c r="D51" s="202"/>
      <c r="E51" s="202"/>
      <c r="F51" s="213">
        <f>+F45+F49</f>
        <v>15617747.82</v>
      </c>
      <c r="G51" s="210"/>
      <c r="H51" s="209"/>
      <c r="I51" s="62"/>
      <c r="J51" s="62"/>
    </row>
    <row r="52" spans="1:10">
      <c r="C52" s="205" t="s">
        <v>257</v>
      </c>
      <c r="D52" s="202"/>
      <c r="E52" s="202"/>
      <c r="F52" s="214">
        <f>+F42+F51</f>
        <v>548848287.75</v>
      </c>
      <c r="G52" s="216"/>
      <c r="H52" s="213">
        <f>SUM(H42,H51)</f>
        <v>0</v>
      </c>
      <c r="I52" s="62"/>
    </row>
    <row r="53" spans="1:10">
      <c r="C53" s="205"/>
      <c r="D53" s="202"/>
      <c r="E53" s="202"/>
      <c r="F53" s="209"/>
      <c r="G53" s="209"/>
      <c r="H53" s="209"/>
      <c r="I53" s="62"/>
    </row>
    <row r="54" spans="1:10">
      <c r="C54" s="205" t="s">
        <v>258</v>
      </c>
      <c r="D54" s="202"/>
      <c r="E54" s="202"/>
      <c r="F54" s="209"/>
      <c r="G54" s="209"/>
      <c r="H54" s="209"/>
      <c r="I54" s="62"/>
    </row>
    <row r="55" spans="1:10" customFormat="1">
      <c r="A55" s="211" t="s">
        <v>259</v>
      </c>
      <c r="B55" s="62"/>
      <c r="C55" s="205"/>
      <c r="D55" s="202" t="s">
        <v>29</v>
      </c>
      <c r="E55" s="202"/>
      <c r="F55" s="209">
        <f>+'Balanza Comprobacion'!D22</f>
        <v>0</v>
      </c>
      <c r="G55" s="210"/>
      <c r="H55" s="209"/>
      <c r="I55" s="62"/>
      <c r="J55" s="62"/>
    </row>
    <row r="56" spans="1:10" customFormat="1">
      <c r="A56" s="211" t="s">
        <v>260</v>
      </c>
      <c r="B56" s="62"/>
      <c r="C56" s="202"/>
      <c r="D56" s="202" t="s">
        <v>261</v>
      </c>
      <c r="E56" s="202"/>
      <c r="F56" s="209"/>
      <c r="G56" s="210"/>
      <c r="H56" s="209"/>
      <c r="I56" s="62"/>
      <c r="J56" s="62"/>
    </row>
    <row r="57" spans="1:10">
      <c r="A57" s="184" t="s">
        <v>32</v>
      </c>
      <c r="C57" s="202"/>
      <c r="D57" s="202" t="s">
        <v>262</v>
      </c>
      <c r="E57" s="202"/>
      <c r="F57" s="209"/>
      <c r="G57" s="210"/>
      <c r="H57" s="209"/>
      <c r="I57" s="62"/>
    </row>
    <row r="58" spans="1:10">
      <c r="A58" s="184" t="s">
        <v>30</v>
      </c>
      <c r="C58" s="202"/>
      <c r="D58" s="202" t="s">
        <v>263</v>
      </c>
      <c r="E58" s="202"/>
      <c r="F58" s="212"/>
      <c r="G58" s="210"/>
      <c r="H58" s="212"/>
      <c r="I58" s="62"/>
    </row>
    <row r="59" spans="1:10" customFormat="1">
      <c r="A59" s="211" t="s">
        <v>264</v>
      </c>
      <c r="B59" s="62"/>
      <c r="C59" s="202"/>
      <c r="D59" s="202" t="s">
        <v>265</v>
      </c>
      <c r="E59" s="202"/>
      <c r="F59" s="209"/>
      <c r="G59" s="210"/>
      <c r="H59" s="209"/>
      <c r="I59" s="62"/>
      <c r="J59" s="62"/>
    </row>
    <row r="60" spans="1:10">
      <c r="C60" s="205" t="s">
        <v>266</v>
      </c>
      <c r="D60" s="202"/>
      <c r="E60" s="202"/>
      <c r="F60" s="213"/>
      <c r="G60" s="216"/>
      <c r="H60" s="213"/>
      <c r="I60" s="62"/>
    </row>
    <row r="61" spans="1:10">
      <c r="C61" s="205"/>
      <c r="D61" s="202"/>
      <c r="E61" s="202"/>
      <c r="F61" s="208"/>
      <c r="G61" s="208"/>
      <c r="H61" s="208"/>
      <c r="I61" s="62"/>
    </row>
    <row r="62" spans="1:10">
      <c r="C62" s="205" t="s">
        <v>267</v>
      </c>
      <c r="D62" s="202"/>
      <c r="E62" s="202"/>
      <c r="F62" s="215">
        <f>+F52+F60</f>
        <v>548848287.75</v>
      </c>
      <c r="G62" s="208"/>
      <c r="H62" s="215">
        <f>+H52+H60</f>
        <v>0</v>
      </c>
      <c r="I62" s="62"/>
      <c r="J62" s="153"/>
    </row>
    <row r="63" spans="1:10">
      <c r="C63" s="205"/>
      <c r="D63" s="202"/>
      <c r="E63" s="202"/>
      <c r="F63" s="214"/>
      <c r="G63" s="208"/>
      <c r="H63" s="214"/>
      <c r="I63" s="62"/>
    </row>
    <row r="64" spans="1:10">
      <c r="C64" s="202"/>
      <c r="D64" s="202"/>
      <c r="E64" s="202"/>
      <c r="F64" s="209"/>
      <c r="G64" s="202"/>
      <c r="H64" s="209"/>
      <c r="I64" s="62"/>
      <c r="J64" s="153"/>
    </row>
    <row r="65" spans="3:9">
      <c r="C65" s="258"/>
      <c r="D65" s="258"/>
      <c r="E65" s="258"/>
      <c r="F65" s="258"/>
      <c r="G65" s="258"/>
      <c r="H65" s="258"/>
      <c r="I65" s="62"/>
    </row>
    <row r="66" spans="3:9">
      <c r="C66" s="251"/>
      <c r="D66" s="251"/>
      <c r="E66" s="251"/>
      <c r="F66" s="251"/>
      <c r="G66" s="251"/>
      <c r="H66" s="251"/>
      <c r="I66" s="62"/>
    </row>
    <row r="67" spans="3:9">
      <c r="C67" s="251"/>
      <c r="D67" s="251"/>
      <c r="E67" s="251"/>
      <c r="F67" s="251"/>
      <c r="G67" s="251"/>
      <c r="H67" s="251"/>
      <c r="I67" s="62"/>
    </row>
    <row r="68" spans="3:9">
      <c r="C68" s="251"/>
      <c r="D68" s="251"/>
      <c r="E68" s="251"/>
      <c r="F68" s="251"/>
      <c r="G68" s="251"/>
      <c r="H68" s="251"/>
      <c r="I68" s="62"/>
    </row>
    <row r="69" spans="3:9">
      <c r="C69" s="251"/>
      <c r="D69" s="251"/>
      <c r="E69" s="251"/>
      <c r="F69" s="251"/>
      <c r="G69" s="251"/>
      <c r="H69" s="251"/>
      <c r="I69" s="62"/>
    </row>
    <row r="70" spans="3:9">
      <c r="C70" s="251"/>
      <c r="D70" s="255" t="s">
        <v>737</v>
      </c>
      <c r="E70" s="251"/>
      <c r="F70" s="251"/>
      <c r="G70" s="251"/>
      <c r="H70" s="251"/>
      <c r="I70" s="62"/>
    </row>
    <row r="71" spans="3:9">
      <c r="C71" s="202"/>
      <c r="D71" s="254" t="s">
        <v>738</v>
      </c>
      <c r="E71" s="205"/>
      <c r="F71" s="202"/>
      <c r="G71" s="202"/>
      <c r="H71" s="202"/>
      <c r="I71" s="62"/>
    </row>
    <row r="72" spans="3:9">
      <c r="C72" s="202"/>
      <c r="D72" s="202"/>
      <c r="E72" s="202"/>
      <c r="F72" s="220"/>
      <c r="G72" s="220"/>
      <c r="H72" s="220"/>
      <c r="I72" s="62"/>
    </row>
    <row r="74" spans="3:9">
      <c r="F74" s="221"/>
      <c r="H74" s="221"/>
    </row>
    <row r="76" spans="3:9">
      <c r="F76" s="221"/>
      <c r="H76" s="153"/>
    </row>
  </sheetData>
  <mergeCells count="7">
    <mergeCell ref="C6:F6"/>
    <mergeCell ref="C65:H65"/>
    <mergeCell ref="C1:H1"/>
    <mergeCell ref="C2:G2"/>
    <mergeCell ref="C3:H3"/>
    <mergeCell ref="C4:H4"/>
    <mergeCell ref="C5:H5"/>
  </mergeCells>
  <printOptions horizontalCentered="1"/>
  <pageMargins left="0" right="0" top="0.74803149606299202" bottom="0.74803149606299202" header="0.31496062992126" footer="0.31496062992126"/>
  <pageSetup scale="90" orientation="portrait" r:id="rId1"/>
  <rowBreaks count="1" manualBreakCount="1">
    <brk id="43" max="9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91"/>
  <sheetViews>
    <sheetView workbookViewId="0">
      <pane ySplit="9" topLeftCell="A10" activePane="bottomLeft" state="frozen"/>
      <selection pane="bottomLeft" activeCell="A17" sqref="A17"/>
    </sheetView>
  </sheetViews>
  <sheetFormatPr baseColWidth="10" defaultColWidth="11" defaultRowHeight="15"/>
  <cols>
    <col min="1" max="1" width="80.140625" customWidth="1"/>
    <col min="2" max="2" width="19.28515625" customWidth="1"/>
    <col min="3" max="3" width="17.140625" customWidth="1"/>
    <col min="4" max="4" width="21" customWidth="1"/>
    <col min="5" max="5" width="22" customWidth="1"/>
    <col min="6" max="6" width="22.28515625" customWidth="1"/>
    <col min="7" max="7" width="14.28515625" customWidth="1"/>
    <col min="8" max="8" width="14.5703125" customWidth="1"/>
    <col min="9" max="9" width="16.5703125" customWidth="1"/>
    <col min="10" max="10" width="19.5703125" customWidth="1"/>
    <col min="11" max="11" width="18.85546875" customWidth="1"/>
  </cols>
  <sheetData>
    <row r="2" spans="1:11" ht="18.75">
      <c r="A2" s="267" t="s">
        <v>572</v>
      </c>
      <c r="B2" s="267"/>
      <c r="C2" s="267"/>
      <c r="D2" s="267"/>
      <c r="E2" s="267"/>
      <c r="F2" s="267"/>
      <c r="G2" s="267"/>
      <c r="H2" s="267"/>
      <c r="I2" s="267"/>
      <c r="J2" s="267"/>
      <c r="K2" s="267"/>
    </row>
    <row r="3" spans="1:11" ht="18.75">
      <c r="A3" s="267" t="s">
        <v>651</v>
      </c>
      <c r="B3" s="267"/>
      <c r="C3" s="267"/>
      <c r="D3" s="267"/>
      <c r="E3" s="267"/>
      <c r="F3" s="267"/>
      <c r="G3" s="267"/>
      <c r="H3" s="267"/>
      <c r="I3" s="267"/>
      <c r="J3" s="267"/>
      <c r="K3" s="267"/>
    </row>
    <row r="4" spans="1:11" ht="18.75">
      <c r="A4" s="267" t="s">
        <v>652</v>
      </c>
      <c r="B4" s="267"/>
      <c r="C4" s="267"/>
      <c r="D4" s="267"/>
      <c r="E4" s="267"/>
      <c r="F4" s="267"/>
      <c r="G4" s="267"/>
      <c r="H4" s="267"/>
      <c r="I4" s="267"/>
      <c r="J4" s="267"/>
      <c r="K4" s="267"/>
    </row>
    <row r="5" spans="1:11" ht="18.75">
      <c r="A5" s="267" t="s">
        <v>4</v>
      </c>
      <c r="B5" s="267"/>
      <c r="C5" s="267"/>
      <c r="D5" s="267"/>
      <c r="E5" s="267"/>
      <c r="F5" s="267"/>
      <c r="G5" s="267"/>
      <c r="H5" s="267"/>
      <c r="I5" s="267"/>
      <c r="J5" s="267"/>
      <c r="K5" s="267"/>
    </row>
    <row r="6" spans="1:11">
      <c r="B6" s="2"/>
    </row>
    <row r="7" spans="1:11">
      <c r="B7" s="3" t="s">
        <v>653</v>
      </c>
      <c r="C7" s="3" t="s">
        <v>654</v>
      </c>
      <c r="D7" s="3" t="s">
        <v>655</v>
      </c>
      <c r="E7" s="3" t="s">
        <v>656</v>
      </c>
      <c r="F7" s="3" t="s">
        <v>657</v>
      </c>
      <c r="G7" s="3" t="s">
        <v>658</v>
      </c>
      <c r="H7" s="3" t="s">
        <v>659</v>
      </c>
      <c r="I7" s="3" t="s">
        <v>660</v>
      </c>
      <c r="J7" s="3" t="s">
        <v>661</v>
      </c>
      <c r="K7" s="3" t="s">
        <v>662</v>
      </c>
    </row>
    <row r="8" spans="1:11">
      <c r="A8" s="4" t="s">
        <v>5</v>
      </c>
      <c r="B8" s="5" t="s">
        <v>663</v>
      </c>
      <c r="C8" s="5" t="s">
        <v>664</v>
      </c>
      <c r="D8" s="5" t="s">
        <v>665</v>
      </c>
      <c r="E8" s="5" t="s">
        <v>666</v>
      </c>
      <c r="F8" s="5" t="s">
        <v>667</v>
      </c>
      <c r="G8" s="5" t="s">
        <v>668</v>
      </c>
      <c r="H8" s="5" t="s">
        <v>669</v>
      </c>
      <c r="I8" s="5" t="s">
        <v>670</v>
      </c>
      <c r="J8" s="5" t="s">
        <v>671</v>
      </c>
      <c r="K8" s="5" t="s">
        <v>672</v>
      </c>
    </row>
    <row r="9" spans="1:11" ht="18.75">
      <c r="A9" s="6" t="s">
        <v>673</v>
      </c>
      <c r="B9" s="7" t="s">
        <v>674</v>
      </c>
      <c r="C9" s="7">
        <v>0</v>
      </c>
      <c r="D9" s="7" t="s">
        <v>675</v>
      </c>
      <c r="E9" s="7" t="s">
        <v>676</v>
      </c>
      <c r="F9" s="7" t="s">
        <v>677</v>
      </c>
      <c r="G9" s="7" t="s">
        <v>678</v>
      </c>
      <c r="H9" s="7" t="s">
        <v>679</v>
      </c>
      <c r="I9" s="7" t="s">
        <v>680</v>
      </c>
      <c r="J9" s="7" t="s">
        <v>681</v>
      </c>
      <c r="K9" s="7" t="s">
        <v>682</v>
      </c>
    </row>
    <row r="10" spans="1:11" ht="18.75">
      <c r="A10" s="6" t="s">
        <v>683</v>
      </c>
      <c r="B10" s="8">
        <f>+B11+B36</f>
        <v>12099348831.33</v>
      </c>
      <c r="C10" s="9"/>
      <c r="D10" s="9"/>
      <c r="E10" s="9"/>
      <c r="F10" s="9"/>
      <c r="G10" s="9"/>
      <c r="H10" s="9"/>
      <c r="I10" s="9"/>
      <c r="J10" s="9"/>
      <c r="K10" s="9"/>
    </row>
    <row r="11" spans="1:11" ht="18.75">
      <c r="A11" s="6" t="s">
        <v>684</v>
      </c>
      <c r="B11" s="8">
        <f>+B12+B25</f>
        <v>10595847102.290001</v>
      </c>
      <c r="C11" s="9"/>
      <c r="D11" s="9">
        <v>35118105.729999997</v>
      </c>
      <c r="E11" s="9">
        <v>45139140</v>
      </c>
      <c r="F11" s="9">
        <v>31819976.530000001</v>
      </c>
      <c r="G11" s="9">
        <v>20892619.170000002</v>
      </c>
      <c r="H11" s="9">
        <v>110757991</v>
      </c>
      <c r="I11" s="9"/>
      <c r="J11" s="9">
        <v>11861307</v>
      </c>
      <c r="K11" s="9">
        <v>24536480</v>
      </c>
    </row>
    <row r="12" spans="1:11" ht="18.75">
      <c r="A12" s="6" t="s">
        <v>496</v>
      </c>
      <c r="B12" s="10">
        <f>SUM(B13:B24)</f>
        <v>9960200779.4300003</v>
      </c>
      <c r="C12" s="9"/>
      <c r="D12" s="9"/>
      <c r="E12" s="9"/>
      <c r="F12" s="9"/>
      <c r="G12" s="9"/>
      <c r="H12" s="9"/>
      <c r="I12" s="9"/>
      <c r="J12" s="9"/>
      <c r="K12" s="9"/>
    </row>
    <row r="13" spans="1:11">
      <c r="A13" s="11" t="s">
        <v>38</v>
      </c>
      <c r="B13" s="9">
        <v>8075416860.54</v>
      </c>
      <c r="C13" s="9"/>
      <c r="D13" s="9"/>
      <c r="E13" s="9"/>
      <c r="F13" s="9"/>
      <c r="G13" s="9"/>
      <c r="H13" s="9"/>
      <c r="I13" s="9"/>
      <c r="J13" s="9"/>
      <c r="K13" s="9"/>
    </row>
    <row r="14" spans="1:11">
      <c r="A14" s="11" t="s">
        <v>39</v>
      </c>
      <c r="B14" s="9">
        <v>1716880501.23</v>
      </c>
      <c r="C14" s="9">
        <v>29430855</v>
      </c>
      <c r="D14" s="9"/>
      <c r="E14" s="9"/>
      <c r="F14" s="9"/>
      <c r="G14" s="9"/>
      <c r="H14" s="9"/>
      <c r="I14" s="9">
        <v>329500</v>
      </c>
      <c r="J14" s="9"/>
      <c r="K14" s="9"/>
    </row>
    <row r="15" spans="1:11">
      <c r="A15" s="12" t="s">
        <v>40</v>
      </c>
      <c r="B15" s="9">
        <v>14466096.720000001</v>
      </c>
      <c r="C15" s="9"/>
      <c r="D15" s="9"/>
      <c r="E15" s="9"/>
      <c r="F15" s="9"/>
      <c r="G15" s="9"/>
      <c r="H15" s="9"/>
      <c r="I15" s="9"/>
      <c r="J15" s="9"/>
      <c r="K15" s="9"/>
    </row>
    <row r="16" spans="1:11">
      <c r="A16" s="12" t="s">
        <v>685</v>
      </c>
      <c r="B16" s="13"/>
      <c r="C16" s="9"/>
      <c r="D16" s="9"/>
      <c r="E16" s="9"/>
      <c r="F16" s="9"/>
      <c r="G16" s="9"/>
      <c r="H16" s="9"/>
      <c r="I16" s="9">
        <v>13203892</v>
      </c>
      <c r="J16" s="9"/>
      <c r="K16" s="9"/>
    </row>
    <row r="17" spans="1:11">
      <c r="A17" s="12" t="s">
        <v>686</v>
      </c>
      <c r="B17" s="13"/>
      <c r="C17" s="9"/>
      <c r="D17" s="9"/>
      <c r="E17" s="9"/>
      <c r="F17" s="9"/>
      <c r="G17" s="9"/>
      <c r="H17" s="9"/>
      <c r="I17" s="9">
        <v>112552</v>
      </c>
      <c r="J17" s="9"/>
      <c r="K17" s="9"/>
    </row>
    <row r="18" spans="1:11">
      <c r="A18" s="12" t="s">
        <v>41</v>
      </c>
      <c r="B18" s="9">
        <v>149862330.03999999</v>
      </c>
      <c r="C18" s="9"/>
      <c r="D18" s="9"/>
      <c r="E18" s="9"/>
      <c r="F18" s="9"/>
      <c r="G18" s="9"/>
      <c r="H18" s="9"/>
      <c r="I18" s="9"/>
      <c r="J18" s="9"/>
      <c r="K18" s="9"/>
    </row>
    <row r="19" spans="1:11">
      <c r="A19" s="11" t="s">
        <v>42</v>
      </c>
      <c r="B19" s="9">
        <v>0</v>
      </c>
      <c r="C19" s="9"/>
      <c r="D19" s="9"/>
      <c r="E19" s="9"/>
      <c r="F19" s="9"/>
      <c r="G19" s="9"/>
      <c r="H19" s="9"/>
      <c r="I19" s="9"/>
      <c r="J19" s="9"/>
      <c r="K19" s="9"/>
    </row>
    <row r="20" spans="1:11">
      <c r="A20" s="11" t="s">
        <v>687</v>
      </c>
      <c r="B20" s="9">
        <v>0</v>
      </c>
      <c r="C20" s="9"/>
      <c r="D20" s="9"/>
      <c r="E20" s="9"/>
      <c r="F20" s="9"/>
      <c r="G20" s="9"/>
      <c r="H20" s="9"/>
      <c r="I20" s="9"/>
      <c r="J20" s="9"/>
      <c r="K20" s="9"/>
    </row>
    <row r="21" spans="1:11">
      <c r="A21" s="11" t="s">
        <v>42</v>
      </c>
      <c r="B21" s="9">
        <v>158429.14000000001</v>
      </c>
      <c r="C21" s="9">
        <v>49738</v>
      </c>
      <c r="D21" s="9"/>
      <c r="E21" s="9"/>
      <c r="F21" s="9"/>
      <c r="G21" s="9"/>
      <c r="H21" s="9"/>
      <c r="I21" s="9"/>
      <c r="J21" s="9"/>
      <c r="K21" s="9"/>
    </row>
    <row r="22" spans="1:11">
      <c r="A22" s="11" t="s">
        <v>43</v>
      </c>
      <c r="B22" s="9">
        <v>619818.53</v>
      </c>
      <c r="C22" s="9">
        <v>34610</v>
      </c>
      <c r="D22" s="9"/>
      <c r="E22" s="9"/>
      <c r="F22" s="9"/>
      <c r="G22" s="9"/>
      <c r="H22" s="9"/>
      <c r="I22" s="9"/>
      <c r="J22" s="9"/>
      <c r="K22" s="9"/>
    </row>
    <row r="23" spans="1:11">
      <c r="A23" s="11" t="s">
        <v>44</v>
      </c>
      <c r="B23" s="9">
        <v>2390995.5699999998</v>
      </c>
      <c r="C23" s="9"/>
      <c r="D23" s="9"/>
      <c r="E23" s="9"/>
      <c r="F23" s="9"/>
      <c r="G23" s="9"/>
      <c r="H23" s="9"/>
      <c r="I23" s="9"/>
      <c r="J23" s="9"/>
      <c r="K23" s="9"/>
    </row>
    <row r="24" spans="1:11">
      <c r="A24" s="12" t="s">
        <v>46</v>
      </c>
      <c r="B24" s="9">
        <v>405747.66</v>
      </c>
      <c r="C24" s="9">
        <v>199023</v>
      </c>
      <c r="D24" s="9"/>
      <c r="E24" s="9"/>
      <c r="F24" s="9"/>
      <c r="G24" s="9"/>
      <c r="H24" s="9"/>
      <c r="I24" s="9"/>
      <c r="J24" s="9"/>
      <c r="K24" s="9"/>
    </row>
    <row r="25" spans="1:11" ht="18.75">
      <c r="A25" s="6" t="s">
        <v>688</v>
      </c>
      <c r="B25" s="14">
        <v>635646322.86000001</v>
      </c>
      <c r="C25" s="9"/>
      <c r="D25" s="9"/>
      <c r="E25" s="9"/>
      <c r="F25" s="9"/>
      <c r="G25" s="9"/>
      <c r="H25" s="9"/>
      <c r="I25" s="9">
        <v>2818598</v>
      </c>
      <c r="J25" s="9"/>
      <c r="K25" s="9"/>
    </row>
    <row r="26" spans="1:11">
      <c r="A26" s="11" t="s">
        <v>49</v>
      </c>
      <c r="B26" s="9">
        <v>1969500</v>
      </c>
      <c r="C26" s="9"/>
      <c r="D26" s="9"/>
      <c r="E26" s="9"/>
      <c r="F26" s="9"/>
      <c r="G26" s="9"/>
      <c r="H26" s="9"/>
      <c r="I26" s="9"/>
      <c r="J26" s="9"/>
      <c r="K26" s="9"/>
    </row>
    <row r="27" spans="1:11">
      <c r="A27" s="11" t="s">
        <v>50</v>
      </c>
      <c r="B27" s="9">
        <v>19513037.18</v>
      </c>
      <c r="C27" s="9"/>
      <c r="D27" s="9"/>
      <c r="E27" s="9"/>
      <c r="F27" s="9"/>
      <c r="G27" s="9"/>
      <c r="H27" s="9"/>
      <c r="I27" s="9"/>
      <c r="J27" s="9"/>
      <c r="K27" s="9"/>
    </row>
    <row r="28" spans="1:11">
      <c r="A28" s="11" t="s">
        <v>51</v>
      </c>
      <c r="B28" s="9">
        <v>74197922.530000001</v>
      </c>
      <c r="C28" s="9">
        <v>9319591</v>
      </c>
      <c r="D28" s="9"/>
      <c r="E28" s="9"/>
      <c r="F28" s="9"/>
      <c r="G28" s="9"/>
      <c r="H28" s="9"/>
      <c r="I28" s="9"/>
      <c r="J28" s="9"/>
      <c r="K28" s="9"/>
    </row>
    <row r="29" spans="1:11">
      <c r="A29" s="12" t="s">
        <v>52</v>
      </c>
      <c r="B29" s="9">
        <v>63127301.880000003</v>
      </c>
      <c r="C29" s="9"/>
      <c r="D29" s="9"/>
      <c r="E29" s="9"/>
      <c r="F29" s="9"/>
      <c r="G29" s="9"/>
      <c r="H29" s="9"/>
      <c r="I29" s="9"/>
      <c r="J29" s="9"/>
      <c r="K29" s="9"/>
    </row>
    <row r="30" spans="1:11">
      <c r="A30" s="12" t="s">
        <v>47</v>
      </c>
      <c r="B30" s="9">
        <v>66040699.32</v>
      </c>
      <c r="C30" s="9"/>
      <c r="D30" s="9"/>
      <c r="E30" s="9"/>
      <c r="F30" s="9"/>
      <c r="G30" s="9"/>
      <c r="H30" s="9"/>
      <c r="I30" s="9"/>
      <c r="J30" s="9"/>
      <c r="K30" s="9"/>
    </row>
    <row r="31" spans="1:11">
      <c r="A31" s="12" t="s">
        <v>48</v>
      </c>
      <c r="B31" s="9">
        <v>410713852.66000003</v>
      </c>
      <c r="C31" s="9"/>
      <c r="D31" s="9"/>
      <c r="E31" s="9"/>
      <c r="F31" s="9"/>
      <c r="G31" s="9"/>
      <c r="H31" s="9"/>
      <c r="I31" s="9"/>
      <c r="J31" s="9"/>
      <c r="K31" s="9"/>
    </row>
    <row r="32" spans="1:11">
      <c r="A32" s="12" t="s">
        <v>53</v>
      </c>
      <c r="B32" s="9">
        <v>84009.29</v>
      </c>
      <c r="C32" s="9"/>
      <c r="D32" s="9"/>
      <c r="E32" s="9"/>
      <c r="F32" s="9"/>
      <c r="G32" s="9"/>
      <c r="H32" s="9"/>
      <c r="I32" s="9"/>
      <c r="J32" s="9"/>
      <c r="K32" s="9"/>
    </row>
    <row r="33" spans="1:11">
      <c r="A33" s="11" t="s">
        <v>54</v>
      </c>
      <c r="B33" s="9">
        <v>0</v>
      </c>
      <c r="C33" s="9"/>
      <c r="D33" s="9"/>
      <c r="E33" s="9"/>
      <c r="F33" s="9"/>
      <c r="G33" s="9"/>
      <c r="H33" s="9"/>
      <c r="I33" s="9"/>
      <c r="J33" s="9"/>
      <c r="K33" s="9"/>
    </row>
    <row r="34" spans="1:11">
      <c r="A34" s="15" t="s">
        <v>55</v>
      </c>
      <c r="B34" s="9">
        <v>0</v>
      </c>
      <c r="C34" s="9"/>
      <c r="D34" s="9"/>
      <c r="E34" s="9"/>
      <c r="F34" s="9"/>
      <c r="G34" s="9"/>
      <c r="H34" s="9"/>
      <c r="I34" s="9"/>
      <c r="J34" s="9"/>
      <c r="K34" s="9"/>
    </row>
    <row r="35" spans="1:11">
      <c r="A35" s="11" t="s">
        <v>56</v>
      </c>
      <c r="B35" s="9">
        <v>0</v>
      </c>
      <c r="C35" s="9"/>
      <c r="D35" s="9"/>
      <c r="E35" s="9"/>
      <c r="F35" s="9"/>
      <c r="G35" s="9"/>
      <c r="H35" s="9"/>
      <c r="I35" s="9"/>
      <c r="J35" s="9"/>
      <c r="K35" s="9"/>
    </row>
    <row r="36" spans="1:11" ht="18.75">
      <c r="A36" s="6" t="s">
        <v>689</v>
      </c>
      <c r="B36" s="14">
        <f>SUM(B37:B39)</f>
        <v>1503501729.04</v>
      </c>
      <c r="C36" s="9"/>
      <c r="D36" s="9"/>
      <c r="E36" s="9"/>
      <c r="F36" s="9"/>
      <c r="G36" s="9"/>
      <c r="H36" s="9"/>
      <c r="I36" s="9"/>
      <c r="J36" s="9"/>
      <c r="K36" s="9"/>
    </row>
    <row r="37" spans="1:11">
      <c r="A37" s="11" t="s">
        <v>58</v>
      </c>
      <c r="B37" s="9">
        <v>694803129.65999997</v>
      </c>
      <c r="C37" s="9">
        <v>1814033</v>
      </c>
      <c r="D37" s="9"/>
      <c r="E37" s="9"/>
      <c r="F37" s="9"/>
      <c r="G37" s="9"/>
      <c r="H37" s="9"/>
      <c r="I37" s="9"/>
      <c r="J37" s="9"/>
      <c r="K37" s="9"/>
    </row>
    <row r="38" spans="1:11">
      <c r="A38" s="11" t="s">
        <v>59</v>
      </c>
      <c r="B38" s="9">
        <v>696259037.01999998</v>
      </c>
      <c r="C38" s="9">
        <v>1816538</v>
      </c>
      <c r="D38" s="9"/>
      <c r="E38" s="9"/>
      <c r="F38" s="9"/>
      <c r="G38" s="9"/>
      <c r="H38" s="9"/>
      <c r="I38" s="9"/>
      <c r="J38" s="9"/>
      <c r="K38" s="9"/>
    </row>
    <row r="39" spans="1:11">
      <c r="A39" s="11" t="s">
        <v>60</v>
      </c>
      <c r="B39" s="9">
        <v>112439562.36</v>
      </c>
      <c r="C39" s="9">
        <v>308912</v>
      </c>
      <c r="D39" s="9"/>
      <c r="E39" s="9"/>
      <c r="F39" s="9"/>
      <c r="G39" s="9"/>
      <c r="H39" s="9"/>
      <c r="I39" s="9"/>
      <c r="J39" s="9"/>
      <c r="K39" s="9"/>
    </row>
    <row r="40" spans="1:11" ht="18.75">
      <c r="A40" s="6" t="s">
        <v>284</v>
      </c>
      <c r="B40" s="16">
        <f>+B41+B96</f>
        <v>601016705.63</v>
      </c>
      <c r="C40" s="9"/>
      <c r="D40" s="9">
        <v>19429803.129999999</v>
      </c>
      <c r="E40" s="9"/>
      <c r="F40" s="9"/>
      <c r="G40" s="9">
        <v>12720319.59</v>
      </c>
      <c r="H40" s="9"/>
      <c r="I40" s="9"/>
      <c r="J40" s="9"/>
      <c r="K40" s="9"/>
    </row>
    <row r="41" spans="1:11" ht="18.75">
      <c r="A41" s="6" t="s">
        <v>690</v>
      </c>
      <c r="B41" s="16">
        <f>+B42+B49+B55+B60+B66+B69+B80</f>
        <v>61829874.030000001</v>
      </c>
      <c r="C41" s="9"/>
      <c r="D41" s="9">
        <v>2027243.26</v>
      </c>
      <c r="E41" s="9">
        <v>14495469</v>
      </c>
      <c r="F41" s="9">
        <v>5545997.9900000002</v>
      </c>
      <c r="G41" s="9">
        <v>3935002.5</v>
      </c>
      <c r="H41" s="9">
        <v>12698046</v>
      </c>
      <c r="I41" s="9"/>
      <c r="J41" s="9">
        <v>6326375</v>
      </c>
      <c r="K41" s="9">
        <v>1657006.02</v>
      </c>
    </row>
    <row r="42" spans="1:11" ht="15.75">
      <c r="A42" s="17" t="s">
        <v>691</v>
      </c>
      <c r="B42" s="14">
        <f>SUM(B43:B48)</f>
        <v>38509982.659999996</v>
      </c>
      <c r="C42" s="9"/>
      <c r="D42" s="9"/>
      <c r="E42" s="9"/>
      <c r="F42" s="9"/>
      <c r="G42" s="9"/>
      <c r="H42" s="9"/>
      <c r="I42" s="9">
        <v>1160229</v>
      </c>
      <c r="J42" s="9"/>
      <c r="K42" s="9"/>
    </row>
    <row r="43" spans="1:11">
      <c r="A43" s="11" t="s">
        <v>64</v>
      </c>
      <c r="B43" s="9">
        <v>0</v>
      </c>
      <c r="C43" s="9"/>
      <c r="D43" s="9"/>
      <c r="E43" s="9"/>
      <c r="F43" s="9"/>
      <c r="G43" s="9"/>
      <c r="H43" s="9"/>
      <c r="I43" s="9"/>
      <c r="J43" s="9"/>
      <c r="K43" s="9"/>
    </row>
    <row r="44" spans="1:11">
      <c r="A44" s="11" t="s">
        <v>65</v>
      </c>
      <c r="B44" s="9">
        <v>24210015.989999998</v>
      </c>
      <c r="C44" s="9">
        <v>2467472</v>
      </c>
      <c r="D44" s="9"/>
      <c r="E44" s="9"/>
      <c r="F44" s="9"/>
      <c r="G44" s="9"/>
      <c r="H44" s="9"/>
      <c r="I44" s="9"/>
      <c r="J44" s="9"/>
      <c r="K44" s="9"/>
    </row>
    <row r="45" spans="1:11">
      <c r="A45" s="11" t="s">
        <v>66</v>
      </c>
      <c r="B45" s="9">
        <v>2468.4</v>
      </c>
      <c r="C45" s="9"/>
      <c r="D45" s="9"/>
      <c r="E45" s="9"/>
      <c r="F45" s="9"/>
      <c r="G45" s="9"/>
      <c r="H45" s="9"/>
      <c r="I45" s="9"/>
      <c r="J45" s="9"/>
      <c r="K45" s="9"/>
    </row>
    <row r="46" spans="1:11">
      <c r="A46" s="11" t="s">
        <v>67</v>
      </c>
      <c r="B46" s="9">
        <v>794562.95</v>
      </c>
      <c r="C46" s="9">
        <v>1140547</v>
      </c>
      <c r="D46" s="9"/>
      <c r="E46" s="9"/>
      <c r="F46" s="9"/>
      <c r="G46" s="9"/>
      <c r="H46" s="9"/>
      <c r="I46" s="9">
        <v>780</v>
      </c>
      <c r="J46" s="9"/>
      <c r="K46" s="9"/>
    </row>
    <row r="47" spans="1:11">
      <c r="A47" s="11" t="s">
        <v>68</v>
      </c>
      <c r="B47" s="9">
        <v>311044.92</v>
      </c>
      <c r="C47" s="9"/>
      <c r="D47" s="9"/>
      <c r="E47" s="9"/>
      <c r="F47" s="9"/>
      <c r="G47" s="9"/>
      <c r="H47" s="9"/>
      <c r="I47" s="9"/>
      <c r="J47" s="9"/>
      <c r="K47" s="9"/>
    </row>
    <row r="48" spans="1:11">
      <c r="A48" s="11" t="s">
        <v>69</v>
      </c>
      <c r="B48" s="9">
        <v>13191890.4</v>
      </c>
      <c r="C48" s="9">
        <v>338744</v>
      </c>
      <c r="D48" s="9"/>
      <c r="E48" s="9"/>
      <c r="F48" s="9"/>
      <c r="G48" s="9"/>
      <c r="H48" s="9"/>
      <c r="I48" s="9">
        <v>922.8</v>
      </c>
      <c r="J48" s="9"/>
      <c r="K48" s="9"/>
    </row>
    <row r="49" spans="1:11" ht="15.75">
      <c r="A49" s="17" t="s">
        <v>692</v>
      </c>
      <c r="B49" s="14">
        <f>SUM(B50:B54)</f>
        <v>6153918.29</v>
      </c>
      <c r="C49" s="9"/>
      <c r="D49" s="9"/>
      <c r="E49" s="9"/>
      <c r="F49" s="9"/>
      <c r="G49" s="9"/>
      <c r="H49" s="9"/>
      <c r="I49" s="9"/>
      <c r="J49" s="9"/>
      <c r="K49" s="9"/>
    </row>
    <row r="50" spans="1:11">
      <c r="A50" s="11" t="s">
        <v>72</v>
      </c>
      <c r="B50" s="9">
        <v>1363011.06</v>
      </c>
      <c r="C50" s="9"/>
      <c r="D50" s="9"/>
      <c r="E50" s="9"/>
      <c r="F50" s="9"/>
      <c r="G50" s="9"/>
      <c r="H50" s="9"/>
      <c r="I50" s="9"/>
      <c r="J50" s="9"/>
      <c r="K50" s="9"/>
    </row>
    <row r="51" spans="1:11">
      <c r="A51" s="11" t="s">
        <v>73</v>
      </c>
      <c r="B51" s="9">
        <v>133365.39000000001</v>
      </c>
      <c r="C51" s="9">
        <v>9403892</v>
      </c>
      <c r="D51" s="9"/>
      <c r="E51" s="9"/>
      <c r="F51" s="9"/>
      <c r="G51" s="9"/>
      <c r="H51" s="9"/>
      <c r="I51" s="9">
        <v>2222079.58</v>
      </c>
      <c r="J51" s="9"/>
      <c r="K51" s="9"/>
    </row>
    <row r="52" spans="1:11" ht="15.75">
      <c r="A52" s="17" t="s">
        <v>693</v>
      </c>
      <c r="B52" s="14"/>
      <c r="C52" s="9"/>
      <c r="D52" s="9"/>
      <c r="E52" s="9"/>
      <c r="F52" s="9"/>
      <c r="G52" s="9"/>
      <c r="H52" s="9"/>
      <c r="I52" s="9"/>
      <c r="J52" s="9"/>
      <c r="K52" s="9"/>
    </row>
    <row r="53" spans="1:11">
      <c r="A53" s="11" t="s">
        <v>75</v>
      </c>
      <c r="B53" s="9">
        <v>4352941.84</v>
      </c>
      <c r="C53" s="9">
        <v>267100</v>
      </c>
      <c r="D53" s="9"/>
      <c r="E53" s="9"/>
      <c r="F53" s="9"/>
      <c r="G53" s="9"/>
      <c r="H53" s="9"/>
      <c r="I53" s="9">
        <v>489966</v>
      </c>
      <c r="J53" s="9"/>
      <c r="K53" s="9"/>
    </row>
    <row r="54" spans="1:11">
      <c r="A54" s="11" t="s">
        <v>76</v>
      </c>
      <c r="B54" s="9">
        <v>304600</v>
      </c>
      <c r="C54" s="9"/>
      <c r="D54" s="9"/>
      <c r="E54" s="9"/>
      <c r="F54" s="9"/>
      <c r="G54" s="9"/>
      <c r="H54" s="9"/>
      <c r="I54" s="9"/>
      <c r="J54" s="9"/>
      <c r="K54" s="9"/>
    </row>
    <row r="55" spans="1:11" ht="15.75">
      <c r="A55" s="17" t="s">
        <v>694</v>
      </c>
      <c r="B55" s="14">
        <f>SUM(B56:B59)</f>
        <v>583267.9</v>
      </c>
      <c r="C55" s="9"/>
      <c r="D55" s="9"/>
      <c r="E55" s="9"/>
      <c r="F55" s="9"/>
      <c r="G55" s="9"/>
      <c r="H55" s="9"/>
      <c r="I55" s="9"/>
      <c r="J55" s="9"/>
      <c r="K55" s="9"/>
    </row>
    <row r="56" spans="1:11">
      <c r="A56" s="11" t="s">
        <v>78</v>
      </c>
      <c r="B56" s="9">
        <v>357237</v>
      </c>
      <c r="C56" s="9"/>
      <c r="D56" s="9"/>
      <c r="E56" s="9"/>
      <c r="F56" s="9"/>
      <c r="G56" s="9"/>
      <c r="H56" s="9"/>
      <c r="I56" s="9">
        <v>7500</v>
      </c>
      <c r="J56" s="9"/>
      <c r="K56" s="9"/>
    </row>
    <row r="57" spans="1:11">
      <c r="A57" s="11" t="s">
        <v>79</v>
      </c>
      <c r="B57" s="9">
        <v>147181</v>
      </c>
      <c r="C57" s="9"/>
      <c r="D57" s="9"/>
      <c r="E57" s="9"/>
      <c r="F57" s="9"/>
      <c r="G57" s="9"/>
      <c r="H57" s="9"/>
      <c r="I57" s="9">
        <v>650</v>
      </c>
      <c r="J57" s="9"/>
      <c r="K57" s="9"/>
    </row>
    <row r="58" spans="1:11">
      <c r="A58" s="11" t="s">
        <v>80</v>
      </c>
      <c r="B58" s="9">
        <v>22599.9</v>
      </c>
      <c r="C58" s="9"/>
      <c r="D58" s="9"/>
      <c r="E58" s="9"/>
      <c r="F58" s="9"/>
      <c r="G58" s="9"/>
      <c r="H58" s="9"/>
      <c r="I58" s="9">
        <v>20000</v>
      </c>
      <c r="J58" s="9"/>
      <c r="K58" s="9"/>
    </row>
    <row r="59" spans="1:11">
      <c r="A59" s="11" t="s">
        <v>81</v>
      </c>
      <c r="B59" s="9">
        <v>56250</v>
      </c>
      <c r="C59" s="9">
        <v>76700</v>
      </c>
      <c r="D59" s="9"/>
      <c r="E59" s="9"/>
      <c r="F59" s="9"/>
      <c r="G59" s="9"/>
      <c r="H59" s="9"/>
      <c r="I59" s="9">
        <v>3500</v>
      </c>
      <c r="J59" s="9"/>
      <c r="K59" s="9"/>
    </row>
    <row r="60" spans="1:11" ht="15.75">
      <c r="A60" s="17" t="s">
        <v>695</v>
      </c>
      <c r="B60" s="14">
        <f>SUM(B61:B65)</f>
        <v>3913597.2</v>
      </c>
      <c r="C60" s="9"/>
      <c r="D60" s="9"/>
      <c r="E60" s="9"/>
      <c r="F60" s="9"/>
      <c r="G60" s="9"/>
      <c r="H60" s="9"/>
      <c r="I60" s="9"/>
      <c r="J60" s="9"/>
      <c r="K60" s="9"/>
    </row>
    <row r="61" spans="1:11">
      <c r="A61" s="11" t="s">
        <v>83</v>
      </c>
      <c r="B61" s="9">
        <v>595711.19999999995</v>
      </c>
      <c r="C61" s="9"/>
      <c r="D61" s="9"/>
      <c r="E61" s="9"/>
      <c r="F61" s="9"/>
      <c r="G61" s="9"/>
      <c r="H61" s="9"/>
      <c r="I61" s="9">
        <v>36356</v>
      </c>
      <c r="J61" s="9"/>
      <c r="K61" s="9"/>
    </row>
    <row r="62" spans="1:11">
      <c r="A62" s="11" t="s">
        <v>84</v>
      </c>
      <c r="B62" s="9">
        <v>40700</v>
      </c>
      <c r="C62" s="9"/>
      <c r="D62" s="9"/>
      <c r="E62" s="9"/>
      <c r="F62" s="9"/>
      <c r="G62" s="9"/>
      <c r="H62" s="9"/>
      <c r="I62" s="9"/>
      <c r="J62" s="9"/>
      <c r="K62" s="9"/>
    </row>
    <row r="63" spans="1:11">
      <c r="A63" s="11" t="s">
        <v>85</v>
      </c>
      <c r="B63" s="9">
        <v>3239736</v>
      </c>
      <c r="C63" s="9"/>
      <c r="D63" s="9"/>
      <c r="E63" s="9"/>
      <c r="F63" s="9"/>
      <c r="G63" s="9"/>
      <c r="H63" s="9"/>
      <c r="I63" s="9">
        <v>1291043</v>
      </c>
      <c r="J63" s="9"/>
      <c r="K63" s="9"/>
    </row>
    <row r="64" spans="1:11">
      <c r="A64" s="11" t="s">
        <v>87</v>
      </c>
      <c r="B64" s="9">
        <v>32450</v>
      </c>
      <c r="C64" s="9"/>
      <c r="D64" s="9"/>
      <c r="E64" s="9"/>
      <c r="F64" s="9"/>
      <c r="G64" s="9"/>
      <c r="H64" s="9"/>
      <c r="I64" s="9"/>
      <c r="J64" s="9"/>
      <c r="K64" s="9"/>
    </row>
    <row r="65" spans="1:11">
      <c r="A65" s="11" t="s">
        <v>88</v>
      </c>
      <c r="B65" s="9">
        <v>5000</v>
      </c>
      <c r="C65" s="9">
        <v>7097772</v>
      </c>
      <c r="D65" s="9"/>
      <c r="E65" s="9"/>
      <c r="F65" s="9"/>
      <c r="G65" s="9"/>
      <c r="H65" s="9"/>
      <c r="I65" s="9">
        <v>8100</v>
      </c>
      <c r="J65" s="9"/>
      <c r="K65" s="9"/>
    </row>
    <row r="66" spans="1:11" ht="15.75">
      <c r="A66" s="17" t="s">
        <v>471</v>
      </c>
      <c r="B66" s="14">
        <f>SUM(B67:B68)</f>
        <v>1862607.21</v>
      </c>
      <c r="C66" s="9"/>
      <c r="D66" s="9"/>
      <c r="E66" s="9"/>
      <c r="F66" s="9"/>
      <c r="G66" s="9"/>
      <c r="H66" s="9"/>
      <c r="I66" s="9"/>
      <c r="J66" s="9"/>
      <c r="K66" s="9"/>
    </row>
    <row r="67" spans="1:11">
      <c r="A67" s="11" t="s">
        <v>90</v>
      </c>
      <c r="B67" s="9">
        <v>1862607.21</v>
      </c>
      <c r="C67" s="9"/>
      <c r="D67" s="9"/>
      <c r="E67" s="9"/>
      <c r="F67" s="9"/>
      <c r="G67" s="9"/>
      <c r="H67" s="9"/>
      <c r="I67" s="9"/>
      <c r="J67" s="9"/>
      <c r="K67" s="9"/>
    </row>
    <row r="68" spans="1:11">
      <c r="A68" s="11" t="s">
        <v>696</v>
      </c>
      <c r="B68" s="9"/>
      <c r="C68" s="9"/>
      <c r="D68" s="9"/>
      <c r="E68" s="9"/>
      <c r="F68" s="9"/>
      <c r="G68" s="9"/>
      <c r="H68" s="9"/>
      <c r="I68" s="9">
        <v>802200</v>
      </c>
      <c r="J68" s="9"/>
      <c r="K68" s="9"/>
    </row>
    <row r="69" spans="1:11" ht="15.75">
      <c r="A69" s="17" t="s">
        <v>697</v>
      </c>
      <c r="B69" s="14">
        <f>SUM(B71:B79)</f>
        <v>4131252.32</v>
      </c>
      <c r="C69" s="9"/>
      <c r="D69" s="9"/>
      <c r="E69" s="9"/>
      <c r="F69" s="9"/>
      <c r="G69" s="9"/>
      <c r="H69" s="9"/>
      <c r="I69" s="9"/>
      <c r="J69" s="9"/>
      <c r="K69" s="9"/>
    </row>
    <row r="70" spans="1:11">
      <c r="A70" s="11" t="s">
        <v>698</v>
      </c>
      <c r="B70" s="14"/>
      <c r="C70" s="9"/>
      <c r="D70" s="9"/>
      <c r="E70" s="9"/>
      <c r="F70" s="9"/>
      <c r="G70" s="9"/>
      <c r="H70" s="9"/>
      <c r="I70" s="9">
        <v>488352</v>
      </c>
      <c r="J70" s="9"/>
      <c r="K70" s="9"/>
    </row>
    <row r="71" spans="1:11">
      <c r="A71" s="18" t="s">
        <v>699</v>
      </c>
      <c r="B71" s="19"/>
      <c r="C71" s="9"/>
      <c r="D71" s="9"/>
      <c r="E71" s="9"/>
      <c r="F71" s="9"/>
      <c r="G71" s="9"/>
      <c r="H71" s="9"/>
      <c r="I71" s="9">
        <v>81929.740000000005</v>
      </c>
      <c r="J71" s="9"/>
      <c r="K71" s="9"/>
    </row>
    <row r="72" spans="1:11">
      <c r="A72" s="11" t="s">
        <v>93</v>
      </c>
      <c r="B72" s="9">
        <v>15875.7</v>
      </c>
      <c r="C72" s="9">
        <v>1294196</v>
      </c>
      <c r="D72" s="9"/>
      <c r="E72" s="9"/>
      <c r="F72" s="9"/>
      <c r="G72" s="9"/>
      <c r="H72" s="9"/>
      <c r="I72" s="9">
        <v>821403</v>
      </c>
      <c r="J72" s="9"/>
      <c r="K72" s="9"/>
    </row>
    <row r="73" spans="1:11">
      <c r="A73" s="11" t="s">
        <v>95</v>
      </c>
      <c r="B73" s="9">
        <v>2397028.69</v>
      </c>
      <c r="C73" s="9"/>
      <c r="D73" s="9"/>
      <c r="E73" s="9"/>
      <c r="F73" s="9"/>
      <c r="G73" s="9"/>
      <c r="H73" s="9"/>
      <c r="I73" s="9"/>
      <c r="J73" s="9"/>
      <c r="K73" s="9"/>
    </row>
    <row r="74" spans="1:11">
      <c r="A74" s="11" t="s">
        <v>97</v>
      </c>
      <c r="B74" s="9"/>
      <c r="C74" s="9">
        <v>561297</v>
      </c>
      <c r="D74" s="9"/>
      <c r="E74" s="9"/>
      <c r="F74" s="9"/>
      <c r="G74" s="9"/>
      <c r="H74" s="9"/>
      <c r="I74" s="9"/>
      <c r="J74" s="9"/>
      <c r="K74" s="9"/>
    </row>
    <row r="75" spans="1:11">
      <c r="A75" s="11" t="s">
        <v>98</v>
      </c>
      <c r="B75" s="9"/>
      <c r="C75" s="9"/>
      <c r="D75" s="9"/>
      <c r="E75" s="9"/>
      <c r="F75" s="9"/>
      <c r="G75" s="9"/>
      <c r="H75" s="9"/>
      <c r="I75" s="9"/>
      <c r="J75" s="9"/>
      <c r="K75" s="9"/>
    </row>
    <row r="76" spans="1:11">
      <c r="A76" s="11" t="s">
        <v>99</v>
      </c>
      <c r="B76" s="9"/>
      <c r="C76" s="9">
        <v>1211846</v>
      </c>
      <c r="D76" s="9"/>
      <c r="E76" s="9"/>
      <c r="F76" s="9"/>
      <c r="G76" s="9"/>
      <c r="H76" s="9"/>
      <c r="I76" s="9"/>
      <c r="J76" s="9"/>
      <c r="K76" s="9"/>
    </row>
    <row r="77" spans="1:11">
      <c r="A77" s="11" t="s">
        <v>101</v>
      </c>
      <c r="B77" s="9">
        <v>675343.5</v>
      </c>
      <c r="C77" s="9">
        <v>338601</v>
      </c>
      <c r="D77" s="9"/>
      <c r="E77" s="9"/>
      <c r="F77" s="9"/>
      <c r="G77" s="9"/>
      <c r="H77" s="9"/>
      <c r="I77" s="9"/>
      <c r="J77" s="9"/>
      <c r="K77" s="9"/>
    </row>
    <row r="78" spans="1:11">
      <c r="A78" s="12" t="s">
        <v>700</v>
      </c>
      <c r="B78" s="9">
        <v>1032984.43</v>
      </c>
      <c r="C78" s="9">
        <v>1329548</v>
      </c>
      <c r="D78" s="9"/>
      <c r="E78" s="9"/>
      <c r="F78" s="9"/>
      <c r="G78" s="9"/>
      <c r="H78" s="9"/>
      <c r="I78" s="9"/>
      <c r="J78" s="9"/>
      <c r="K78" s="9"/>
    </row>
    <row r="79" spans="1:11">
      <c r="A79" s="11" t="s">
        <v>106</v>
      </c>
      <c r="B79" s="9">
        <v>10020</v>
      </c>
      <c r="C79" s="9"/>
      <c r="D79" s="9"/>
      <c r="E79" s="9"/>
      <c r="F79" s="9"/>
      <c r="G79" s="9"/>
      <c r="H79" s="9"/>
      <c r="I79" s="9"/>
      <c r="J79" s="9"/>
      <c r="K79" s="9"/>
    </row>
    <row r="80" spans="1:11" ht="15.75">
      <c r="A80" s="17" t="s">
        <v>512</v>
      </c>
      <c r="B80" s="14">
        <f>SUM(B81:B95)</f>
        <v>6675248.4500000002</v>
      </c>
      <c r="C80" s="9"/>
      <c r="D80" s="9"/>
      <c r="E80" s="9"/>
      <c r="F80" s="9"/>
      <c r="G80" s="9"/>
      <c r="H80" s="9"/>
      <c r="I80" s="9">
        <v>1214524</v>
      </c>
      <c r="J80" s="9"/>
      <c r="K80" s="9"/>
    </row>
    <row r="81" spans="1:11">
      <c r="A81" s="11" t="s">
        <v>109</v>
      </c>
      <c r="B81" s="9">
        <v>350000</v>
      </c>
      <c r="C81" s="9"/>
      <c r="D81" s="9"/>
      <c r="E81" s="9"/>
      <c r="F81" s="9"/>
      <c r="G81" s="9"/>
      <c r="H81" s="9"/>
      <c r="I81" s="9"/>
      <c r="J81" s="9"/>
      <c r="K81" s="9"/>
    </row>
    <row r="82" spans="1:11">
      <c r="A82" s="11" t="s">
        <v>110</v>
      </c>
      <c r="B82" s="9">
        <v>64800</v>
      </c>
      <c r="C82" s="9"/>
      <c r="D82" s="9"/>
      <c r="E82" s="9"/>
      <c r="F82" s="9"/>
      <c r="G82" s="9"/>
      <c r="H82" s="9"/>
      <c r="I82" s="9"/>
      <c r="J82" s="9"/>
      <c r="K82" s="9"/>
    </row>
    <row r="83" spans="1:11">
      <c r="A83" s="11" t="s">
        <v>111</v>
      </c>
      <c r="B83" s="9">
        <v>395</v>
      </c>
      <c r="C83" s="9"/>
      <c r="D83" s="9"/>
      <c r="E83" s="9"/>
      <c r="F83" s="9"/>
      <c r="G83" s="9"/>
      <c r="H83" s="9"/>
      <c r="I83" s="9"/>
      <c r="J83" s="9"/>
      <c r="K83" s="9"/>
    </row>
    <row r="84" spans="1:11">
      <c r="A84" s="11" t="s">
        <v>112</v>
      </c>
      <c r="B84" s="9">
        <v>79360</v>
      </c>
      <c r="C84" s="9"/>
      <c r="D84" s="9"/>
      <c r="E84" s="9"/>
      <c r="F84" s="9"/>
      <c r="G84" s="9"/>
      <c r="H84" s="9"/>
      <c r="I84" s="9">
        <v>12314</v>
      </c>
      <c r="J84" s="9"/>
      <c r="K84" s="9"/>
    </row>
    <row r="85" spans="1:11">
      <c r="A85" s="11" t="s">
        <v>113</v>
      </c>
      <c r="B85" s="9">
        <v>7940</v>
      </c>
      <c r="C85" s="9"/>
      <c r="D85" s="9"/>
      <c r="E85" s="9"/>
      <c r="F85" s="9"/>
      <c r="G85" s="9"/>
      <c r="H85" s="9"/>
      <c r="I85" s="9"/>
      <c r="J85" s="9"/>
      <c r="K85" s="9"/>
    </row>
    <row r="86" spans="1:11">
      <c r="A86" s="20" t="s">
        <v>70</v>
      </c>
      <c r="B86" s="9">
        <v>1370871.09</v>
      </c>
      <c r="C86" s="9"/>
      <c r="D86" s="9"/>
      <c r="E86" s="9"/>
      <c r="F86" s="9"/>
      <c r="G86" s="9"/>
      <c r="H86" s="9"/>
      <c r="I86" s="9">
        <v>1416</v>
      </c>
      <c r="J86" s="9"/>
      <c r="K86" s="9"/>
    </row>
    <row r="87" spans="1:11">
      <c r="A87" s="11" t="s">
        <v>115</v>
      </c>
      <c r="B87" s="9">
        <v>1207791.3600000001</v>
      </c>
      <c r="C87" s="9"/>
      <c r="D87" s="9"/>
      <c r="E87" s="9"/>
      <c r="F87" s="9"/>
      <c r="G87" s="9"/>
      <c r="H87" s="9"/>
      <c r="I87" s="9"/>
      <c r="J87" s="9"/>
      <c r="K87" s="9"/>
    </row>
    <row r="88" spans="1:11">
      <c r="A88" s="11" t="s">
        <v>116</v>
      </c>
      <c r="B88" s="9">
        <v>16800</v>
      </c>
      <c r="C88" s="9"/>
      <c r="D88" s="9"/>
      <c r="E88" s="9"/>
      <c r="F88" s="9"/>
      <c r="G88" s="9"/>
      <c r="H88" s="9"/>
      <c r="I88" s="9"/>
      <c r="J88" s="9"/>
      <c r="K88" s="9"/>
    </row>
    <row r="89" spans="1:11">
      <c r="A89" s="11" t="s">
        <v>117</v>
      </c>
      <c r="B89" s="9">
        <v>702767.2</v>
      </c>
      <c r="C89" s="9">
        <v>424960</v>
      </c>
      <c r="D89" s="9"/>
      <c r="E89" s="9"/>
      <c r="F89" s="9"/>
      <c r="G89" s="9"/>
      <c r="H89" s="9"/>
      <c r="I89" s="9"/>
      <c r="J89" s="9"/>
      <c r="K89" s="9"/>
    </row>
    <row r="90" spans="1:11">
      <c r="A90" s="11" t="s">
        <v>118</v>
      </c>
      <c r="B90" s="9">
        <v>2509655</v>
      </c>
      <c r="C90" s="9"/>
      <c r="D90" s="9"/>
      <c r="E90" s="9"/>
      <c r="F90" s="9"/>
      <c r="G90" s="9"/>
      <c r="H90" s="9"/>
      <c r="I90" s="9">
        <v>97290.82</v>
      </c>
      <c r="J90" s="9"/>
      <c r="K90" s="9"/>
    </row>
    <row r="91" spans="1:11">
      <c r="A91" s="11" t="s">
        <v>701</v>
      </c>
      <c r="B91" s="9">
        <v>347179.98</v>
      </c>
      <c r="C91" s="9"/>
      <c r="D91" s="9"/>
      <c r="E91" s="9"/>
      <c r="F91" s="9"/>
      <c r="G91" s="9"/>
      <c r="H91" s="9"/>
      <c r="I91" s="9">
        <v>175</v>
      </c>
      <c r="J91" s="9"/>
      <c r="K91" s="9"/>
    </row>
    <row r="92" spans="1:11">
      <c r="A92" s="11" t="s">
        <v>120</v>
      </c>
      <c r="B92" s="9">
        <v>9866</v>
      </c>
      <c r="C92" s="9"/>
      <c r="D92" s="9"/>
      <c r="E92" s="9"/>
      <c r="F92" s="9"/>
      <c r="G92" s="9"/>
      <c r="H92" s="9"/>
      <c r="I92" s="9"/>
      <c r="J92" s="9"/>
      <c r="K92" s="9"/>
    </row>
    <row r="93" spans="1:11">
      <c r="A93" s="11" t="s">
        <v>121</v>
      </c>
      <c r="B93" s="9">
        <v>7822.82</v>
      </c>
      <c r="C93" s="9"/>
      <c r="D93" s="9"/>
      <c r="E93" s="9"/>
      <c r="F93" s="9"/>
      <c r="G93" s="9"/>
      <c r="H93" s="9"/>
      <c r="I93" s="9"/>
      <c r="J93" s="9"/>
      <c r="K93" s="9"/>
    </row>
    <row r="94" spans="1:11">
      <c r="A94" s="11" t="s">
        <v>702</v>
      </c>
      <c r="B94" s="9"/>
      <c r="C94" s="9">
        <v>174463</v>
      </c>
      <c r="D94" s="9"/>
      <c r="E94" s="9"/>
      <c r="F94" s="9"/>
      <c r="G94" s="9"/>
      <c r="H94" s="9"/>
      <c r="I94" s="9"/>
      <c r="J94" s="9"/>
      <c r="K94" s="9"/>
    </row>
    <row r="95" spans="1:11">
      <c r="A95" s="11" t="s">
        <v>703</v>
      </c>
      <c r="B95" s="19"/>
      <c r="C95" s="9"/>
      <c r="D95" s="9"/>
      <c r="E95" s="9"/>
      <c r="F95" s="9"/>
      <c r="G95" s="9"/>
      <c r="H95" s="9"/>
      <c r="I95" s="9">
        <v>15000</v>
      </c>
      <c r="J95" s="9"/>
      <c r="K95" s="9"/>
    </row>
    <row r="96" spans="1:11" ht="18.75">
      <c r="A96" s="6" t="s">
        <v>704</v>
      </c>
      <c r="B96" s="16">
        <f>+B97+B101+B105+B110+B116+B128+B138</f>
        <v>539186831.60000002</v>
      </c>
      <c r="C96" s="9"/>
      <c r="D96" s="9"/>
      <c r="E96" s="9">
        <v>20818281</v>
      </c>
      <c r="F96" s="9">
        <v>9645177.7400000002</v>
      </c>
      <c r="G96" s="9"/>
      <c r="H96" s="9">
        <v>16082211</v>
      </c>
      <c r="I96" s="9"/>
      <c r="J96" s="9">
        <v>6682896</v>
      </c>
      <c r="K96" s="9">
        <v>17465071</v>
      </c>
    </row>
    <row r="97" spans="1:11" ht="15.75">
      <c r="A97" s="17" t="s">
        <v>478</v>
      </c>
      <c r="B97" s="14">
        <f>SUM(B98:B100)</f>
        <v>1312885.42</v>
      </c>
      <c r="C97" s="9"/>
      <c r="D97" s="9"/>
      <c r="E97" s="9"/>
      <c r="F97" s="9"/>
      <c r="G97" s="9"/>
      <c r="H97" s="9"/>
      <c r="I97" s="9"/>
      <c r="J97" s="9"/>
      <c r="K97" s="9"/>
    </row>
    <row r="98" spans="1:11">
      <c r="A98" s="21" t="s">
        <v>124</v>
      </c>
      <c r="B98" s="9">
        <v>1312885.42</v>
      </c>
      <c r="C98" s="9">
        <v>1945814</v>
      </c>
      <c r="D98" s="9"/>
      <c r="E98" s="9"/>
      <c r="F98" s="9"/>
      <c r="G98" s="9"/>
      <c r="H98" s="9"/>
      <c r="I98" s="9">
        <v>460280.26</v>
      </c>
      <c r="J98" s="9"/>
      <c r="K98" s="9"/>
    </row>
    <row r="99" spans="1:11">
      <c r="A99" s="21" t="s">
        <v>126</v>
      </c>
      <c r="B99" s="9"/>
      <c r="C99" s="9">
        <v>17110</v>
      </c>
      <c r="D99" s="9"/>
      <c r="E99" s="9"/>
      <c r="F99" s="9"/>
      <c r="G99" s="9"/>
      <c r="H99" s="9"/>
      <c r="I99" s="9"/>
      <c r="J99" s="9"/>
      <c r="K99" s="9"/>
    </row>
    <row r="100" spans="1:11">
      <c r="A100" s="21" t="s">
        <v>705</v>
      </c>
      <c r="B100" s="13"/>
      <c r="C100" s="9"/>
      <c r="D100" s="9"/>
      <c r="E100" s="9"/>
      <c r="F100" s="9"/>
      <c r="G100" s="9"/>
      <c r="H100" s="9"/>
      <c r="I100" s="9">
        <v>104122</v>
      </c>
      <c r="J100" s="9"/>
      <c r="K100" s="9"/>
    </row>
    <row r="101" spans="1:11" ht="15.75">
      <c r="A101" s="17" t="s">
        <v>513</v>
      </c>
      <c r="B101" s="14">
        <f>SUM(B102:B104)</f>
        <v>709463.2</v>
      </c>
      <c r="C101" s="9"/>
      <c r="D101" s="9"/>
      <c r="E101" s="9"/>
      <c r="F101" s="9"/>
      <c r="G101" s="9"/>
      <c r="H101" s="9"/>
      <c r="I101" s="9"/>
      <c r="J101" s="9"/>
      <c r="K101" s="9"/>
    </row>
    <row r="102" spans="1:11">
      <c r="A102" s="21" t="s">
        <v>128</v>
      </c>
      <c r="B102" s="9"/>
      <c r="C102" s="9"/>
      <c r="D102" s="9"/>
      <c r="E102" s="9"/>
      <c r="F102" s="9"/>
      <c r="G102" s="9"/>
      <c r="H102" s="9"/>
      <c r="I102" s="9">
        <v>3761.55</v>
      </c>
      <c r="J102" s="9"/>
      <c r="K102" s="9"/>
    </row>
    <row r="103" spans="1:11">
      <c r="A103" s="21" t="s">
        <v>129</v>
      </c>
      <c r="B103" s="9">
        <v>367334</v>
      </c>
      <c r="C103" s="9"/>
      <c r="D103" s="9"/>
      <c r="E103" s="9"/>
      <c r="F103" s="9"/>
      <c r="G103" s="9"/>
      <c r="H103" s="9"/>
      <c r="I103" s="9">
        <v>45058.18</v>
      </c>
      <c r="J103" s="9"/>
      <c r="K103" s="9"/>
    </row>
    <row r="104" spans="1:11">
      <c r="A104" s="21" t="s">
        <v>130</v>
      </c>
      <c r="B104" s="9">
        <v>342129.2</v>
      </c>
      <c r="C104" s="9">
        <v>11547</v>
      </c>
      <c r="D104" s="9"/>
      <c r="E104" s="9"/>
      <c r="F104" s="9"/>
      <c r="G104" s="9"/>
      <c r="H104" s="9"/>
      <c r="I104" s="9"/>
      <c r="J104" s="9"/>
      <c r="K104" s="9"/>
    </row>
    <row r="105" spans="1:11" ht="15.75">
      <c r="A105" s="17" t="s">
        <v>706</v>
      </c>
      <c r="B105" s="14">
        <f>SUM(B106:B109)</f>
        <v>68353526.810000002</v>
      </c>
      <c r="C105" s="9"/>
      <c r="D105" s="9"/>
      <c r="E105" s="9"/>
      <c r="F105" s="9"/>
      <c r="G105" s="9"/>
      <c r="H105" s="9"/>
      <c r="I105" s="9"/>
      <c r="J105" s="9"/>
      <c r="K105" s="9"/>
    </row>
    <row r="106" spans="1:11">
      <c r="A106" s="21" t="s">
        <v>132</v>
      </c>
      <c r="B106" s="9">
        <v>133858.29999999999</v>
      </c>
      <c r="C106" s="9">
        <v>106029</v>
      </c>
      <c r="D106" s="9"/>
      <c r="E106" s="9"/>
      <c r="F106" s="9"/>
      <c r="G106" s="9"/>
      <c r="H106" s="9"/>
      <c r="I106" s="9"/>
      <c r="J106" s="9"/>
      <c r="K106" s="9"/>
    </row>
    <row r="107" spans="1:11">
      <c r="A107" s="21" t="s">
        <v>133</v>
      </c>
      <c r="B107" s="9">
        <v>125487</v>
      </c>
      <c r="C107" s="9">
        <v>248950</v>
      </c>
      <c r="D107" s="9"/>
      <c r="E107" s="9"/>
      <c r="F107" s="9"/>
      <c r="G107" s="9"/>
      <c r="H107" s="9"/>
      <c r="I107" s="9">
        <v>8066.48</v>
      </c>
      <c r="J107" s="9"/>
      <c r="K107" s="9"/>
    </row>
    <row r="108" spans="1:11">
      <c r="A108" s="21" t="s">
        <v>134</v>
      </c>
      <c r="B108" s="9">
        <v>186528.5</v>
      </c>
      <c r="C108" s="9">
        <v>384503</v>
      </c>
      <c r="D108" s="9"/>
      <c r="E108" s="9"/>
      <c r="F108" s="9"/>
      <c r="G108" s="9"/>
      <c r="H108" s="9"/>
      <c r="I108" s="9"/>
      <c r="J108" s="9"/>
      <c r="K108" s="9"/>
    </row>
    <row r="109" spans="1:11">
      <c r="A109" s="21" t="s">
        <v>135</v>
      </c>
      <c r="B109" s="9">
        <v>67907653.010000005</v>
      </c>
      <c r="C109" s="9">
        <v>5780385</v>
      </c>
      <c r="D109" s="9"/>
      <c r="E109" s="9"/>
      <c r="F109" s="9"/>
      <c r="G109" s="9"/>
      <c r="H109" s="9"/>
      <c r="I109" s="9">
        <v>2419313.1800000002</v>
      </c>
      <c r="J109" s="9"/>
      <c r="K109" s="9"/>
    </row>
    <row r="110" spans="1:11" ht="15.75">
      <c r="A110" s="17" t="s">
        <v>707</v>
      </c>
      <c r="B110" s="14">
        <f>SUM(B111:B115)</f>
        <v>2068456.05</v>
      </c>
      <c r="C110" s="9"/>
      <c r="D110" s="9"/>
      <c r="E110" s="9"/>
      <c r="F110" s="9"/>
      <c r="G110" s="9"/>
      <c r="H110" s="9"/>
      <c r="I110" s="9">
        <v>46420</v>
      </c>
      <c r="J110" s="9"/>
      <c r="K110" s="9"/>
    </row>
    <row r="111" spans="1:11">
      <c r="A111" s="21" t="s">
        <v>137</v>
      </c>
      <c r="B111" s="9">
        <v>175525</v>
      </c>
      <c r="C111" s="9"/>
      <c r="D111" s="9"/>
      <c r="E111" s="9"/>
      <c r="F111" s="9"/>
      <c r="G111" s="9"/>
      <c r="H111" s="9"/>
      <c r="I111" s="9"/>
      <c r="J111" s="9"/>
      <c r="K111" s="9"/>
    </row>
    <row r="112" spans="1:11">
      <c r="A112" s="21" t="s">
        <v>138</v>
      </c>
      <c r="B112" s="9">
        <v>0</v>
      </c>
      <c r="C112" s="9"/>
      <c r="D112" s="9"/>
      <c r="E112" s="9"/>
      <c r="F112" s="9"/>
      <c r="G112" s="9"/>
      <c r="H112" s="9"/>
      <c r="I112" s="9"/>
      <c r="J112" s="9"/>
      <c r="K112" s="9"/>
    </row>
    <row r="113" spans="1:11">
      <c r="A113" s="21" t="s">
        <v>139</v>
      </c>
      <c r="B113" s="9">
        <v>400</v>
      </c>
      <c r="C113" s="9">
        <v>28305</v>
      </c>
      <c r="D113" s="9"/>
      <c r="E113" s="9"/>
      <c r="F113" s="9"/>
      <c r="G113" s="9"/>
      <c r="H113" s="9"/>
      <c r="I113" s="9">
        <v>13636.3</v>
      </c>
      <c r="J113" s="9"/>
      <c r="K113" s="9"/>
    </row>
    <row r="114" spans="1:11">
      <c r="A114" s="21" t="s">
        <v>140</v>
      </c>
      <c r="B114" s="9">
        <v>1416</v>
      </c>
      <c r="C114" s="9"/>
      <c r="D114" s="9"/>
      <c r="E114" s="9"/>
      <c r="F114" s="9"/>
      <c r="G114" s="9"/>
      <c r="H114" s="9"/>
      <c r="I114" s="9">
        <v>1225</v>
      </c>
      <c r="J114" s="9"/>
      <c r="K114" s="9"/>
    </row>
    <row r="115" spans="1:11">
      <c r="A115" s="21" t="s">
        <v>141</v>
      </c>
      <c r="B115" s="9">
        <v>1891115.05</v>
      </c>
      <c r="C115" s="9"/>
      <c r="D115" s="9"/>
      <c r="E115" s="9"/>
      <c r="F115" s="9"/>
      <c r="G115" s="9"/>
      <c r="H115" s="9"/>
      <c r="I115" s="9">
        <v>49237.31</v>
      </c>
      <c r="J115" s="9"/>
      <c r="K115" s="9"/>
    </row>
    <row r="116" spans="1:11" ht="15.75">
      <c r="A116" s="17" t="s">
        <v>708</v>
      </c>
      <c r="B116" s="14">
        <f>SUM(B117:B127)</f>
        <v>10793.6</v>
      </c>
      <c r="C116" s="9"/>
      <c r="D116" s="9"/>
      <c r="E116" s="9"/>
      <c r="F116" s="9"/>
      <c r="G116" s="9"/>
      <c r="H116" s="9"/>
      <c r="I116" s="9">
        <v>633805.24</v>
      </c>
      <c r="J116" s="9"/>
      <c r="K116" s="9"/>
    </row>
    <row r="117" spans="1:11">
      <c r="A117" s="21" t="s">
        <v>143</v>
      </c>
      <c r="B117" s="9">
        <v>0</v>
      </c>
      <c r="C117" s="9"/>
      <c r="D117" s="9"/>
      <c r="E117" s="9"/>
      <c r="F117" s="9"/>
      <c r="G117" s="9"/>
      <c r="H117" s="9"/>
      <c r="I117" s="9"/>
      <c r="J117" s="9"/>
      <c r="K117" s="9"/>
    </row>
    <row r="118" spans="1:11">
      <c r="A118" s="21" t="s">
        <v>144</v>
      </c>
      <c r="B118" s="9">
        <v>0</v>
      </c>
      <c r="C118" s="9"/>
      <c r="D118" s="9"/>
      <c r="E118" s="9"/>
      <c r="F118" s="9"/>
      <c r="G118" s="9"/>
      <c r="H118" s="9"/>
      <c r="I118" s="9"/>
      <c r="J118" s="9"/>
      <c r="K118" s="9"/>
    </row>
    <row r="119" spans="1:11">
      <c r="A119" s="21" t="s">
        <v>146</v>
      </c>
      <c r="B119" s="9">
        <v>0</v>
      </c>
      <c r="C119" s="9"/>
      <c r="D119" s="9"/>
      <c r="E119" s="9"/>
      <c r="F119" s="9"/>
      <c r="G119" s="9"/>
      <c r="H119" s="9"/>
      <c r="I119" s="9"/>
      <c r="J119" s="9"/>
      <c r="K119" s="9"/>
    </row>
    <row r="120" spans="1:11">
      <c r="A120" s="21" t="s">
        <v>147</v>
      </c>
      <c r="B120" s="9">
        <v>0</v>
      </c>
      <c r="C120" s="9"/>
      <c r="D120" s="9"/>
      <c r="E120" s="9"/>
      <c r="F120" s="9"/>
      <c r="G120" s="9"/>
      <c r="H120" s="9"/>
      <c r="I120" s="9"/>
      <c r="J120" s="9"/>
      <c r="K120" s="9"/>
    </row>
    <row r="121" spans="1:11">
      <c r="A121" s="21" t="s">
        <v>148</v>
      </c>
      <c r="B121" s="9">
        <v>0</v>
      </c>
      <c r="C121" s="9"/>
      <c r="D121" s="9"/>
      <c r="E121" s="9"/>
      <c r="F121" s="9"/>
      <c r="G121" s="9"/>
      <c r="H121" s="9"/>
      <c r="I121" s="9"/>
      <c r="J121" s="9"/>
      <c r="K121" s="9"/>
    </row>
    <row r="122" spans="1:11">
      <c r="A122" s="21" t="s">
        <v>149</v>
      </c>
      <c r="B122" s="9">
        <v>0</v>
      </c>
      <c r="C122" s="9"/>
      <c r="D122" s="9"/>
      <c r="E122" s="9"/>
      <c r="F122" s="9"/>
      <c r="G122" s="9"/>
      <c r="H122" s="9"/>
      <c r="I122" s="9"/>
      <c r="J122" s="9"/>
      <c r="K122" s="9"/>
    </row>
    <row r="123" spans="1:11">
      <c r="A123" s="22" t="s">
        <v>709</v>
      </c>
      <c r="B123" s="13"/>
      <c r="C123" s="9"/>
      <c r="D123" s="9"/>
      <c r="E123" s="9"/>
      <c r="F123" s="9"/>
      <c r="G123" s="9"/>
      <c r="H123" s="9"/>
      <c r="I123" s="9">
        <v>286878</v>
      </c>
      <c r="J123" s="9"/>
      <c r="K123" s="9"/>
    </row>
    <row r="124" spans="1:11">
      <c r="A124" s="21" t="s">
        <v>151</v>
      </c>
      <c r="B124" s="9">
        <v>0</v>
      </c>
      <c r="C124" s="9">
        <v>356152</v>
      </c>
      <c r="D124" s="9"/>
      <c r="E124" s="9"/>
      <c r="F124" s="9"/>
      <c r="G124" s="9"/>
      <c r="H124" s="9"/>
      <c r="I124" s="9"/>
      <c r="J124" s="9"/>
      <c r="K124" s="9"/>
    </row>
    <row r="125" spans="1:11">
      <c r="A125" s="21" t="s">
        <v>152</v>
      </c>
      <c r="B125" s="9">
        <v>0</v>
      </c>
      <c r="C125" s="9"/>
      <c r="D125" s="9"/>
      <c r="E125" s="9"/>
      <c r="F125" s="9"/>
      <c r="G125" s="9"/>
      <c r="H125" s="9"/>
      <c r="I125" s="9"/>
      <c r="J125" s="9"/>
      <c r="K125" s="9"/>
    </row>
    <row r="126" spans="1:11">
      <c r="A126" s="21" t="s">
        <v>153</v>
      </c>
      <c r="B126" s="9">
        <v>10793.6</v>
      </c>
      <c r="C126" s="9"/>
      <c r="D126" s="9"/>
      <c r="E126" s="9"/>
      <c r="F126" s="9"/>
      <c r="G126" s="9"/>
      <c r="H126" s="9"/>
      <c r="I126" s="9"/>
      <c r="J126" s="9"/>
      <c r="K126" s="9"/>
    </row>
    <row r="127" spans="1:11">
      <c r="A127" s="21" t="s">
        <v>154</v>
      </c>
      <c r="B127" s="9">
        <v>0</v>
      </c>
      <c r="C127" s="9"/>
      <c r="D127" s="9"/>
      <c r="E127" s="9"/>
      <c r="F127" s="9"/>
      <c r="G127" s="9"/>
      <c r="H127" s="9"/>
      <c r="I127" s="9"/>
      <c r="J127" s="9"/>
      <c r="K127" s="9"/>
    </row>
    <row r="128" spans="1:11" ht="15.75">
      <c r="A128" s="17" t="s">
        <v>710</v>
      </c>
      <c r="B128" s="14">
        <f>SUM(B129:B137)</f>
        <v>6199537.2000000002</v>
      </c>
      <c r="C128" s="9"/>
      <c r="D128" s="9"/>
      <c r="E128" s="9"/>
      <c r="F128" s="9"/>
      <c r="G128" s="9"/>
      <c r="H128" s="9"/>
      <c r="I128" s="9"/>
      <c r="J128" s="9"/>
      <c r="K128" s="9"/>
    </row>
    <row r="129" spans="1:11">
      <c r="A129" s="21" t="s">
        <v>156</v>
      </c>
      <c r="B129" s="9">
        <v>3830</v>
      </c>
      <c r="C129" s="9"/>
      <c r="D129" s="9"/>
      <c r="E129" s="9"/>
      <c r="F129" s="9"/>
      <c r="G129" s="9"/>
      <c r="H129" s="9"/>
      <c r="I129" s="9"/>
      <c r="J129" s="9"/>
      <c r="K129" s="9"/>
    </row>
    <row r="130" spans="1:11">
      <c r="A130" s="21" t="s">
        <v>157</v>
      </c>
      <c r="B130" s="9">
        <v>1578183.71</v>
      </c>
      <c r="C130" s="9">
        <v>4639996</v>
      </c>
      <c r="D130" s="9"/>
      <c r="E130" s="9"/>
      <c r="F130" s="9"/>
      <c r="G130" s="9"/>
      <c r="H130" s="9"/>
      <c r="I130" s="9"/>
      <c r="J130" s="9"/>
      <c r="K130" s="9"/>
    </row>
    <row r="131" spans="1:11">
      <c r="A131" s="21" t="s">
        <v>158</v>
      </c>
      <c r="B131" s="9">
        <v>4456291.2300000004</v>
      </c>
      <c r="C131" s="9"/>
      <c r="D131" s="9"/>
      <c r="E131" s="9"/>
      <c r="F131" s="9"/>
      <c r="G131" s="9"/>
      <c r="H131" s="9"/>
      <c r="I131" s="9"/>
      <c r="J131" s="9"/>
      <c r="K131" s="9"/>
    </row>
    <row r="132" spans="1:11">
      <c r="A132" s="21" t="s">
        <v>159</v>
      </c>
      <c r="B132" s="9">
        <v>6300</v>
      </c>
      <c r="C132" s="9"/>
      <c r="D132" s="9"/>
      <c r="E132" s="9"/>
      <c r="F132" s="9"/>
      <c r="G132" s="9"/>
      <c r="H132" s="9"/>
      <c r="I132" s="9">
        <v>5925</v>
      </c>
      <c r="J132" s="9"/>
      <c r="K132" s="9"/>
    </row>
    <row r="133" spans="1:11">
      <c r="A133" s="21" t="s">
        <v>160</v>
      </c>
      <c r="B133" s="9">
        <v>10913.8</v>
      </c>
      <c r="C133" s="9"/>
      <c r="D133" s="9"/>
      <c r="E133" s="9"/>
      <c r="F133" s="9"/>
      <c r="G133" s="9"/>
      <c r="H133" s="9"/>
      <c r="I133" s="9">
        <v>3268555.89</v>
      </c>
      <c r="J133" s="9"/>
      <c r="K133" s="9"/>
    </row>
    <row r="134" spans="1:11">
      <c r="A134" s="21" t="s">
        <v>161</v>
      </c>
      <c r="B134" s="9">
        <v>144018.46</v>
      </c>
      <c r="C134" s="9"/>
      <c r="D134" s="9"/>
      <c r="E134" s="9"/>
      <c r="F134" s="9"/>
      <c r="G134" s="9"/>
      <c r="H134" s="9"/>
      <c r="I134" s="9"/>
      <c r="J134" s="9"/>
      <c r="K134" s="9"/>
    </row>
    <row r="135" spans="1:11">
      <c r="A135" s="21" t="s">
        <v>162</v>
      </c>
      <c r="B135" s="9">
        <v>0</v>
      </c>
      <c r="C135" s="9"/>
      <c r="D135" s="9"/>
      <c r="E135" s="9"/>
      <c r="F135" s="9"/>
      <c r="G135" s="9"/>
      <c r="H135" s="9"/>
      <c r="I135" s="9"/>
      <c r="J135" s="9"/>
      <c r="K135" s="9"/>
    </row>
    <row r="136" spans="1:11">
      <c r="A136" s="21" t="s">
        <v>163</v>
      </c>
      <c r="B136" s="9">
        <v>0</v>
      </c>
      <c r="C136" s="9"/>
      <c r="D136" s="9"/>
      <c r="E136" s="9"/>
      <c r="F136" s="9"/>
      <c r="G136" s="9"/>
      <c r="H136" s="9"/>
      <c r="I136" s="9"/>
      <c r="J136" s="9"/>
      <c r="K136" s="9"/>
    </row>
    <row r="137" spans="1:11">
      <c r="A137" s="22" t="s">
        <v>711</v>
      </c>
      <c r="B137" s="13"/>
      <c r="C137" s="9"/>
      <c r="D137" s="9"/>
      <c r="E137" s="9"/>
      <c r="F137" s="9"/>
      <c r="G137" s="9"/>
      <c r="H137" s="9"/>
      <c r="I137" s="9">
        <v>1023150.54</v>
      </c>
      <c r="J137" s="9"/>
      <c r="K137" s="9"/>
    </row>
    <row r="138" spans="1:11" ht="15.75">
      <c r="A138" s="17" t="s">
        <v>712</v>
      </c>
      <c r="B138" s="14">
        <f>SUM(B139:B153)</f>
        <v>460532169.31999999</v>
      </c>
      <c r="C138" s="9"/>
      <c r="D138" s="9"/>
      <c r="E138" s="9"/>
      <c r="F138" s="9"/>
      <c r="G138" s="9"/>
      <c r="H138" s="9"/>
      <c r="I138" s="9"/>
      <c r="J138" s="9"/>
      <c r="K138" s="9"/>
    </row>
    <row r="139" spans="1:11">
      <c r="A139" s="21" t="s">
        <v>165</v>
      </c>
      <c r="B139" s="9">
        <v>246995.6</v>
      </c>
      <c r="C139" s="9">
        <v>1435525</v>
      </c>
      <c r="D139" s="9"/>
      <c r="E139" s="9"/>
      <c r="F139" s="9"/>
      <c r="G139" s="9"/>
      <c r="H139" s="9"/>
      <c r="I139" s="9">
        <v>1079807.6200000001</v>
      </c>
      <c r="J139" s="9"/>
      <c r="K139" s="9"/>
    </row>
    <row r="140" spans="1:11">
      <c r="A140" s="21" t="s">
        <v>166</v>
      </c>
      <c r="B140" s="9">
        <v>21451.200000000001</v>
      </c>
      <c r="C140" s="9">
        <v>3796372</v>
      </c>
      <c r="D140" s="9"/>
      <c r="E140" s="9"/>
      <c r="F140" s="9"/>
      <c r="G140" s="9"/>
      <c r="H140" s="9"/>
      <c r="I140" s="9"/>
      <c r="J140" s="9"/>
      <c r="K140" s="9"/>
    </row>
    <row r="141" spans="1:11">
      <c r="A141" s="21" t="s">
        <v>713</v>
      </c>
      <c r="B141" s="13"/>
      <c r="C141" s="9"/>
      <c r="D141" s="9"/>
      <c r="E141" s="9"/>
      <c r="F141" s="9"/>
      <c r="G141" s="9"/>
      <c r="H141" s="9"/>
      <c r="I141" s="9">
        <v>1285685</v>
      </c>
      <c r="J141" s="9"/>
      <c r="K141" s="9"/>
    </row>
    <row r="142" spans="1:11">
      <c r="A142" s="21" t="s">
        <v>169</v>
      </c>
      <c r="B142" s="9">
        <v>457735743.79000002</v>
      </c>
      <c r="C142" s="9">
        <v>128217</v>
      </c>
      <c r="D142" s="9"/>
      <c r="E142" s="9"/>
      <c r="F142" s="9"/>
      <c r="G142" s="9"/>
      <c r="H142" s="9"/>
      <c r="I142" s="9">
        <v>2280433</v>
      </c>
      <c r="J142" s="9"/>
      <c r="K142" s="9"/>
    </row>
    <row r="143" spans="1:11">
      <c r="A143" s="21" t="s">
        <v>714</v>
      </c>
      <c r="B143" s="9">
        <v>0</v>
      </c>
      <c r="C143" s="9"/>
      <c r="D143" s="9"/>
      <c r="E143" s="9"/>
      <c r="F143" s="9"/>
      <c r="G143" s="9"/>
      <c r="H143" s="9"/>
      <c r="I143" s="9"/>
      <c r="J143" s="9"/>
      <c r="K143" s="9"/>
    </row>
    <row r="144" spans="1:11">
      <c r="A144" s="21" t="s">
        <v>714</v>
      </c>
      <c r="B144" s="9">
        <v>0</v>
      </c>
      <c r="C144" s="9"/>
      <c r="D144" s="9"/>
      <c r="E144" s="9"/>
      <c r="F144" s="9"/>
      <c r="G144" s="9"/>
      <c r="H144" s="9"/>
      <c r="I144" s="9"/>
      <c r="J144" s="9"/>
      <c r="K144" s="9"/>
    </row>
    <row r="145" spans="1:11">
      <c r="A145" s="21" t="s">
        <v>170</v>
      </c>
      <c r="B145" s="9">
        <v>951850.76</v>
      </c>
      <c r="C145" s="9">
        <v>547893</v>
      </c>
      <c r="D145" s="9"/>
      <c r="E145" s="9"/>
      <c r="F145" s="9"/>
      <c r="G145" s="9"/>
      <c r="H145" s="9"/>
      <c r="I145" s="9">
        <v>200958</v>
      </c>
      <c r="J145" s="9"/>
      <c r="K145" s="9"/>
    </row>
    <row r="146" spans="1:11">
      <c r="A146" s="21" t="s">
        <v>715</v>
      </c>
      <c r="B146" s="23"/>
      <c r="C146" s="9"/>
      <c r="D146" s="9"/>
      <c r="E146" s="9"/>
      <c r="F146" s="9"/>
      <c r="G146" s="9"/>
      <c r="H146" s="9"/>
      <c r="I146" s="9"/>
      <c r="J146" s="9"/>
      <c r="K146" s="9"/>
    </row>
    <row r="147" spans="1:11">
      <c r="A147" s="21" t="s">
        <v>172</v>
      </c>
      <c r="B147" s="9">
        <v>1025192.36</v>
      </c>
      <c r="C147" s="9">
        <v>977370</v>
      </c>
      <c r="D147" s="9"/>
      <c r="E147" s="9"/>
      <c r="F147" s="9"/>
      <c r="G147" s="9"/>
      <c r="H147" s="9"/>
      <c r="I147" s="9">
        <v>374272.6</v>
      </c>
      <c r="J147" s="9"/>
      <c r="K147" s="9"/>
    </row>
    <row r="148" spans="1:11">
      <c r="A148" s="21" t="s">
        <v>171</v>
      </c>
      <c r="B148" s="9">
        <v>375109.32</v>
      </c>
      <c r="C148" s="9"/>
      <c r="D148" s="9"/>
      <c r="E148" s="9"/>
      <c r="F148" s="9"/>
      <c r="G148" s="9"/>
      <c r="H148" s="9"/>
      <c r="I148" s="9">
        <v>25889.200000000001</v>
      </c>
      <c r="J148" s="9"/>
      <c r="K148" s="9"/>
    </row>
    <row r="149" spans="1:11">
      <c r="A149" s="21" t="s">
        <v>173</v>
      </c>
      <c r="B149" s="9">
        <v>130000</v>
      </c>
      <c r="C149" s="9"/>
      <c r="D149" s="9"/>
      <c r="E149" s="9"/>
      <c r="F149" s="9"/>
      <c r="G149" s="9"/>
      <c r="H149" s="9"/>
      <c r="I149" s="9"/>
      <c r="J149" s="9"/>
      <c r="K149" s="9"/>
    </row>
    <row r="150" spans="1:11">
      <c r="A150" s="21" t="s">
        <v>173</v>
      </c>
      <c r="B150" s="9">
        <v>0</v>
      </c>
      <c r="C150" s="9"/>
      <c r="D150" s="9"/>
      <c r="E150" s="9"/>
      <c r="F150" s="9"/>
      <c r="G150" s="9"/>
      <c r="H150" s="9"/>
      <c r="I150" s="9"/>
      <c r="J150" s="9"/>
      <c r="K150" s="9"/>
    </row>
    <row r="151" spans="1:11">
      <c r="A151" s="21" t="s">
        <v>174</v>
      </c>
      <c r="B151" s="9">
        <v>0</v>
      </c>
      <c r="C151" s="9"/>
      <c r="D151" s="9"/>
      <c r="E151" s="9"/>
      <c r="F151" s="9"/>
      <c r="G151" s="9"/>
      <c r="H151" s="9"/>
      <c r="I151" s="9"/>
      <c r="J151" s="9"/>
      <c r="K151" s="9"/>
    </row>
    <row r="152" spans="1:11">
      <c r="A152" s="21" t="s">
        <v>175</v>
      </c>
      <c r="B152" s="9">
        <v>45826.29</v>
      </c>
      <c r="C152" s="9">
        <v>294453</v>
      </c>
      <c r="D152" s="9"/>
      <c r="E152" s="9"/>
      <c r="F152" s="9"/>
      <c r="G152" s="9"/>
      <c r="H152" s="9"/>
      <c r="I152" s="9"/>
      <c r="J152" s="9"/>
      <c r="K152" s="9"/>
    </row>
    <row r="153" spans="1:11">
      <c r="A153" s="21" t="s">
        <v>176</v>
      </c>
      <c r="B153" s="9">
        <v>0</v>
      </c>
      <c r="C153" s="9"/>
      <c r="D153" s="9"/>
      <c r="E153" s="9"/>
      <c r="F153" s="9"/>
      <c r="G153" s="9"/>
      <c r="H153" s="9"/>
      <c r="I153" s="9"/>
      <c r="J153" s="9"/>
      <c r="K153" s="9"/>
    </row>
    <row r="154" spans="1:11">
      <c r="A154" s="24" t="s">
        <v>531</v>
      </c>
      <c r="B154" s="14">
        <f>SUM(B155:B161)</f>
        <v>481689717.08999997</v>
      </c>
      <c r="C154" s="9"/>
      <c r="D154" s="9"/>
      <c r="E154" s="9"/>
      <c r="F154" s="9"/>
      <c r="G154" s="9"/>
      <c r="H154" s="9"/>
      <c r="I154" s="9"/>
      <c r="J154" s="9"/>
      <c r="K154" s="9"/>
    </row>
    <row r="155" spans="1:11">
      <c r="A155" s="21" t="s">
        <v>179</v>
      </c>
      <c r="B155" s="9">
        <v>0</v>
      </c>
      <c r="C155" s="9"/>
      <c r="D155" s="9"/>
      <c r="E155" s="9"/>
      <c r="F155" s="9"/>
      <c r="G155" s="9"/>
      <c r="H155" s="9"/>
      <c r="I155" s="9"/>
      <c r="J155" s="9"/>
      <c r="K155" s="9"/>
    </row>
    <row r="156" spans="1:11">
      <c r="A156" s="21" t="s">
        <v>180</v>
      </c>
      <c r="B156" s="9">
        <v>0</v>
      </c>
      <c r="C156" s="9"/>
      <c r="D156" s="9"/>
      <c r="E156" s="9"/>
      <c r="F156" s="9"/>
      <c r="G156" s="9"/>
      <c r="H156" s="9"/>
      <c r="I156" s="9"/>
      <c r="J156" s="9"/>
      <c r="K156" s="9"/>
    </row>
    <row r="157" spans="1:11">
      <c r="A157" s="21" t="s">
        <v>181</v>
      </c>
      <c r="B157" s="9">
        <v>0</v>
      </c>
      <c r="C157" s="9"/>
      <c r="D157" s="9"/>
      <c r="E157" s="9"/>
      <c r="F157" s="9"/>
      <c r="G157" s="9"/>
      <c r="H157" s="9"/>
      <c r="I157" s="9"/>
      <c r="J157" s="9"/>
      <c r="K157" s="9"/>
    </row>
    <row r="158" spans="1:11">
      <c r="A158" s="21" t="s">
        <v>182</v>
      </c>
      <c r="B158" s="9">
        <v>56989748.5</v>
      </c>
      <c r="C158" s="9"/>
      <c r="D158" s="9"/>
      <c r="E158" s="9"/>
      <c r="F158" s="9"/>
      <c r="G158" s="9"/>
      <c r="H158" s="9"/>
      <c r="I158" s="9"/>
      <c r="J158" s="9"/>
      <c r="K158" s="9"/>
    </row>
    <row r="159" spans="1:11">
      <c r="A159" s="21" t="s">
        <v>184</v>
      </c>
      <c r="B159" s="9">
        <v>0</v>
      </c>
      <c r="C159" s="9"/>
      <c r="D159" s="9"/>
      <c r="E159" s="9"/>
      <c r="F159" s="9"/>
      <c r="G159" s="9"/>
      <c r="H159" s="9"/>
      <c r="I159" s="9"/>
      <c r="J159" s="9"/>
      <c r="K159" s="9"/>
    </row>
    <row r="160" spans="1:11">
      <c r="A160" s="21" t="s">
        <v>716</v>
      </c>
      <c r="B160" s="9">
        <v>0</v>
      </c>
      <c r="C160" s="9"/>
      <c r="D160" s="9"/>
      <c r="E160" s="9"/>
      <c r="F160" s="9"/>
      <c r="G160" s="9"/>
      <c r="H160" s="9"/>
      <c r="I160" s="9"/>
      <c r="J160" s="9"/>
      <c r="K160" s="9"/>
    </row>
    <row r="161" spans="1:11">
      <c r="A161" s="21" t="s">
        <v>186</v>
      </c>
      <c r="B161" s="9">
        <f>429613005.74-4913037.15</f>
        <v>424699968.58999997</v>
      </c>
      <c r="C161" s="9"/>
      <c r="D161" s="9"/>
      <c r="E161" s="9"/>
      <c r="F161" s="9"/>
      <c r="G161" s="9"/>
      <c r="H161" s="9"/>
      <c r="I161" s="9"/>
      <c r="J161" s="9"/>
      <c r="K161" s="9"/>
    </row>
    <row r="162" spans="1:11">
      <c r="A162" s="25" t="s">
        <v>285</v>
      </c>
      <c r="B162" s="14">
        <f>SUM(B163:B165)</f>
        <v>1519022975.96</v>
      </c>
      <c r="C162" s="9"/>
      <c r="D162" s="9"/>
      <c r="E162" s="9"/>
      <c r="F162" s="9"/>
      <c r="G162" s="9"/>
      <c r="H162" s="9"/>
      <c r="I162" s="9"/>
      <c r="J162" s="9"/>
      <c r="K162" s="9"/>
    </row>
    <row r="163" spans="1:11">
      <c r="A163" s="21" t="s">
        <v>187</v>
      </c>
      <c r="B163" s="9">
        <v>15008561.960000001</v>
      </c>
      <c r="C163" s="9"/>
      <c r="D163" s="9"/>
      <c r="E163" s="9"/>
      <c r="F163" s="9"/>
      <c r="G163" s="9"/>
      <c r="H163" s="9"/>
      <c r="I163" s="9"/>
      <c r="J163" s="9"/>
      <c r="K163" s="9"/>
    </row>
    <row r="164" spans="1:11">
      <c r="A164" s="26" t="s">
        <v>188</v>
      </c>
      <c r="B164" s="9">
        <v>1504014414</v>
      </c>
      <c r="C164" s="9"/>
      <c r="D164" s="9"/>
      <c r="E164" s="9"/>
      <c r="F164" s="9"/>
      <c r="G164" s="9"/>
      <c r="H164" s="9"/>
      <c r="I164" s="9"/>
      <c r="J164" s="9"/>
      <c r="K164" s="9"/>
    </row>
    <row r="165" spans="1:11">
      <c r="A165" s="27" t="s">
        <v>189</v>
      </c>
      <c r="B165" s="9">
        <v>0</v>
      </c>
      <c r="C165" s="9"/>
      <c r="D165" s="9"/>
      <c r="E165" s="9"/>
      <c r="F165" s="9"/>
      <c r="G165" s="9"/>
      <c r="H165" s="9"/>
      <c r="I165" s="9"/>
      <c r="J165" s="9"/>
      <c r="K165" s="9"/>
    </row>
    <row r="166" spans="1:11">
      <c r="A166" s="25" t="s">
        <v>717</v>
      </c>
      <c r="B166" s="14">
        <f>SUM(B167:B169)</f>
        <v>79272.66</v>
      </c>
      <c r="C166" s="9"/>
      <c r="D166" s="9"/>
      <c r="E166" s="9"/>
      <c r="F166" s="9"/>
      <c r="G166" s="9"/>
      <c r="H166" s="9"/>
      <c r="I166" s="9"/>
      <c r="J166" s="9"/>
      <c r="K166" s="9"/>
    </row>
    <row r="167" spans="1:11">
      <c r="A167" s="11" t="s">
        <v>108</v>
      </c>
      <c r="B167" s="9">
        <v>79272.66</v>
      </c>
      <c r="C167" s="9">
        <v>174731</v>
      </c>
      <c r="D167" s="9"/>
      <c r="E167" s="9"/>
      <c r="F167" s="9"/>
      <c r="G167" s="9"/>
      <c r="H167" s="9"/>
      <c r="I167" s="9">
        <v>1550</v>
      </c>
      <c r="J167" s="9"/>
      <c r="K167" s="9"/>
    </row>
    <row r="168" spans="1:11">
      <c r="A168" s="26" t="s">
        <v>188</v>
      </c>
      <c r="B168" s="9">
        <v>0</v>
      </c>
      <c r="C168" s="9"/>
      <c r="D168" s="9"/>
      <c r="E168" s="9"/>
      <c r="F168" s="9"/>
      <c r="G168" s="9"/>
      <c r="H168" s="9"/>
      <c r="I168" s="9"/>
      <c r="J168" s="9"/>
      <c r="K168" s="9"/>
    </row>
    <row r="169" spans="1:11">
      <c r="A169" s="26" t="s">
        <v>189</v>
      </c>
      <c r="B169" s="9">
        <v>0</v>
      </c>
      <c r="C169" s="9"/>
      <c r="D169" s="9"/>
      <c r="E169" s="9"/>
      <c r="F169" s="9"/>
      <c r="G169" s="9"/>
      <c r="H169" s="9"/>
      <c r="I169" s="9"/>
      <c r="J169" s="9"/>
      <c r="K169" s="9"/>
    </row>
    <row r="170" spans="1:11">
      <c r="A170" s="26" t="s">
        <v>718</v>
      </c>
      <c r="B170" s="28"/>
      <c r="C170" s="9"/>
      <c r="D170" s="9"/>
      <c r="E170" s="9"/>
      <c r="F170" s="9">
        <v>3395210.22</v>
      </c>
      <c r="G170" s="9"/>
      <c r="H170" s="9"/>
      <c r="I170" s="9"/>
      <c r="J170" s="9"/>
      <c r="K170" s="9"/>
    </row>
    <row r="171" spans="1:11">
      <c r="A171" s="26" t="s">
        <v>719</v>
      </c>
      <c r="B171" s="9"/>
      <c r="C171" s="9"/>
      <c r="D171" s="9"/>
      <c r="E171" s="9"/>
      <c r="F171" s="9">
        <v>713803.91</v>
      </c>
      <c r="G171" s="9"/>
      <c r="H171" s="9"/>
      <c r="I171" s="9"/>
      <c r="J171" s="9"/>
      <c r="K171" s="9"/>
    </row>
    <row r="172" spans="1:11">
      <c r="A172" s="25" t="s">
        <v>720</v>
      </c>
      <c r="B172" s="29"/>
      <c r="C172" s="9"/>
      <c r="D172" s="9">
        <v>15766511.869999999</v>
      </c>
      <c r="E172" s="9">
        <v>4124655</v>
      </c>
      <c r="F172" s="9"/>
      <c r="G172" s="9"/>
      <c r="H172" s="9">
        <v>4939911</v>
      </c>
      <c r="I172" s="9"/>
      <c r="J172" s="9"/>
      <c r="K172" s="9"/>
    </row>
    <row r="173" spans="1:11">
      <c r="A173" s="26" t="s">
        <v>721</v>
      </c>
      <c r="B173" s="29"/>
      <c r="C173" s="9">
        <v>7149694</v>
      </c>
      <c r="D173" s="9"/>
      <c r="E173" s="9"/>
      <c r="F173" s="9"/>
      <c r="G173" s="9"/>
      <c r="H173" s="9"/>
      <c r="I173" s="9"/>
      <c r="J173" s="9"/>
      <c r="K173" s="9"/>
    </row>
    <row r="174" spans="1:11">
      <c r="A174" s="26" t="s">
        <v>722</v>
      </c>
      <c r="B174" s="29"/>
      <c r="C174" s="9">
        <v>2505967</v>
      </c>
      <c r="D174" s="9"/>
      <c r="E174" s="9"/>
      <c r="F174" s="9"/>
      <c r="G174" s="9"/>
      <c r="H174" s="9"/>
      <c r="I174" s="9"/>
      <c r="J174" s="9"/>
      <c r="K174" s="9"/>
    </row>
    <row r="175" spans="1:11">
      <c r="A175" s="26" t="s">
        <v>723</v>
      </c>
      <c r="B175" s="29"/>
      <c r="C175" s="9">
        <v>155760</v>
      </c>
      <c r="D175" s="9"/>
      <c r="E175" s="9"/>
      <c r="F175" s="9"/>
      <c r="G175" s="9"/>
      <c r="H175" s="9"/>
      <c r="I175" s="9"/>
      <c r="J175" s="9"/>
      <c r="K175" s="9"/>
    </row>
    <row r="176" spans="1:11">
      <c r="A176" s="26" t="s">
        <v>724</v>
      </c>
      <c r="B176" s="29"/>
      <c r="C176" s="9">
        <v>6950570</v>
      </c>
      <c r="D176" s="9"/>
      <c r="E176" s="9"/>
      <c r="F176" s="9"/>
      <c r="G176" s="9"/>
      <c r="H176" s="9"/>
      <c r="I176" s="9"/>
      <c r="J176" s="9"/>
      <c r="K176" s="9"/>
    </row>
    <row r="177" spans="1:11">
      <c r="A177" s="26" t="s">
        <v>725</v>
      </c>
      <c r="B177" s="29"/>
      <c r="C177" s="9">
        <v>361006</v>
      </c>
      <c r="D177" s="9"/>
      <c r="E177" s="9"/>
      <c r="F177" s="9"/>
      <c r="G177" s="9"/>
      <c r="H177" s="9"/>
      <c r="I177" s="9"/>
      <c r="J177" s="9"/>
      <c r="K177" s="9"/>
    </row>
    <row r="178" spans="1:11">
      <c r="A178" s="26" t="s">
        <v>726</v>
      </c>
      <c r="B178" s="29"/>
      <c r="C178" s="9">
        <v>441043</v>
      </c>
      <c r="D178" s="9"/>
      <c r="E178" s="9"/>
      <c r="F178" s="9"/>
      <c r="G178" s="9"/>
      <c r="H178" s="9"/>
      <c r="I178" s="9"/>
      <c r="J178" s="9"/>
      <c r="K178" s="9"/>
    </row>
    <row r="179" spans="1:11">
      <c r="A179" s="26" t="s">
        <v>727</v>
      </c>
      <c r="B179" s="29"/>
      <c r="C179" s="9">
        <v>1347864</v>
      </c>
      <c r="D179" s="9"/>
      <c r="E179" s="9"/>
      <c r="F179" s="9"/>
      <c r="G179" s="9"/>
      <c r="H179" s="9"/>
      <c r="I179" s="9"/>
      <c r="J179" s="9"/>
      <c r="K179" s="9"/>
    </row>
    <row r="180" spans="1:11">
      <c r="A180" s="25" t="s">
        <v>728</v>
      </c>
      <c r="B180" s="30">
        <f>+B10+B40+B154+B162+B166</f>
        <v>14701157502.67</v>
      </c>
      <c r="C180" s="30">
        <f>SUM(C11:C179)</f>
        <v>108885694</v>
      </c>
      <c r="D180" s="30">
        <f>SUM(D11:D179)</f>
        <v>72341663.989999995</v>
      </c>
      <c r="E180" s="30">
        <f>SUM(E11:E179)</f>
        <v>84577545</v>
      </c>
      <c r="F180" s="30">
        <f>SUM(F10:F179)</f>
        <v>51120166.390000001</v>
      </c>
      <c r="G180" s="30">
        <f>SUM(G11:G179)</f>
        <v>37547941.259999998</v>
      </c>
      <c r="H180" s="30">
        <f>SUM(H11:H179)</f>
        <v>144478159</v>
      </c>
      <c r="I180" s="30">
        <f>SUM(I10:I179)</f>
        <v>38858303.289999999</v>
      </c>
      <c r="J180" s="30">
        <f>SUM(J11:J179)</f>
        <v>24870578</v>
      </c>
      <c r="K180" s="30">
        <f>SUM(K10:K179)</f>
        <v>43658557.020000003</v>
      </c>
    </row>
    <row r="181" spans="1:11">
      <c r="C181" s="31"/>
      <c r="D181" s="31"/>
      <c r="E181" s="31"/>
      <c r="F181" s="31"/>
      <c r="G181" s="31"/>
      <c r="H181" s="31"/>
      <c r="I181" s="31"/>
      <c r="J181" s="31"/>
      <c r="K181" s="31"/>
    </row>
    <row r="182" spans="1:11">
      <c r="B182" s="32"/>
      <c r="C182" s="31"/>
      <c r="D182" s="31"/>
      <c r="E182" s="31"/>
      <c r="F182" s="31"/>
      <c r="G182" s="31"/>
      <c r="H182" s="31"/>
      <c r="I182" s="31"/>
      <c r="J182" s="31"/>
      <c r="K182" s="31"/>
    </row>
    <row r="183" spans="1:11">
      <c r="C183" s="31"/>
      <c r="D183" s="31"/>
      <c r="E183" s="31"/>
      <c r="F183" s="31"/>
      <c r="G183" s="31"/>
      <c r="H183" s="31"/>
      <c r="I183" s="31"/>
      <c r="J183" s="31"/>
      <c r="K183" s="31"/>
    </row>
    <row r="184" spans="1:11">
      <c r="C184" s="31"/>
      <c r="D184" s="31"/>
      <c r="E184" s="31"/>
      <c r="F184" s="31"/>
      <c r="G184" s="31"/>
      <c r="H184" s="31"/>
      <c r="I184" s="31"/>
      <c r="J184" s="31"/>
      <c r="K184" s="31"/>
    </row>
    <row r="185" spans="1:11">
      <c r="C185" s="31"/>
      <c r="D185" s="31"/>
      <c r="E185" s="31"/>
      <c r="F185" s="31"/>
      <c r="G185" s="31"/>
      <c r="H185" s="31"/>
      <c r="I185" s="31"/>
      <c r="J185" s="31"/>
      <c r="K185" s="31"/>
    </row>
    <row r="186" spans="1:11">
      <c r="C186" s="31"/>
      <c r="D186" s="31"/>
      <c r="E186" s="31"/>
      <c r="F186" s="31"/>
      <c r="G186" s="31"/>
      <c r="H186" s="31"/>
      <c r="I186" s="31"/>
      <c r="J186" s="31"/>
      <c r="K186" s="31"/>
    </row>
    <row r="187" spans="1:11">
      <c r="C187" s="31"/>
      <c r="D187" s="31"/>
      <c r="E187" s="31"/>
      <c r="F187" s="31"/>
      <c r="G187" s="31"/>
      <c r="H187" s="31"/>
      <c r="I187" s="31"/>
      <c r="J187" s="31"/>
      <c r="K187" s="31"/>
    </row>
    <row r="188" spans="1:11">
      <c r="C188" s="31"/>
      <c r="D188" s="31"/>
      <c r="E188" s="31"/>
      <c r="F188" s="31"/>
      <c r="G188" s="31"/>
      <c r="H188" s="31"/>
      <c r="I188" s="31"/>
      <c r="J188" s="31"/>
      <c r="K188" s="31"/>
    </row>
    <row r="189" spans="1:11">
      <c r="C189" s="31"/>
      <c r="D189" s="31"/>
      <c r="E189" s="31"/>
      <c r="F189" s="31"/>
      <c r="G189" s="31"/>
      <c r="H189" s="31"/>
      <c r="I189" s="31"/>
      <c r="J189" s="31"/>
      <c r="K189" s="31"/>
    </row>
    <row r="190" spans="1:11">
      <c r="C190" s="31"/>
      <c r="D190" s="31"/>
      <c r="E190" s="31"/>
    </row>
    <row r="191" spans="1:11">
      <c r="C191" s="33"/>
    </row>
  </sheetData>
  <mergeCells count="4">
    <mergeCell ref="A2:K2"/>
    <mergeCell ref="A3:K3"/>
    <mergeCell ref="A4:K4"/>
    <mergeCell ref="A5:K5"/>
  </mergeCells>
  <pageMargins left="0.7" right="0.7" top="0.75" bottom="0.75" header="0.3" footer="0.3"/>
  <pageSetup orientation="portrait"/>
  <ignoredErrors>
    <ignoredError sqref="F180" formula="1"/>
    <ignoredError sqref="B12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1"/>
  <sheetViews>
    <sheetView view="pageBreakPreview" topLeftCell="B7" zoomScaleNormal="100" workbookViewId="0">
      <selection activeCell="F17" sqref="F17"/>
    </sheetView>
  </sheetViews>
  <sheetFormatPr baseColWidth="10" defaultColWidth="11.42578125" defaultRowHeight="15"/>
  <cols>
    <col min="1" max="1" width="5.42578125" style="184" hidden="1" customWidth="1"/>
    <col min="2" max="2" width="3.7109375" style="4" customWidth="1"/>
    <col min="3" max="3" width="4.28515625" style="4" customWidth="1"/>
    <col min="4" max="4" width="50" style="4" customWidth="1"/>
    <col min="5" max="5" width="1.7109375" style="4" customWidth="1"/>
    <col min="6" max="6" width="16.42578125" style="4" customWidth="1"/>
    <col min="7" max="7" width="1.7109375" style="4" customWidth="1"/>
    <col min="8" max="8" width="14.42578125" style="4" hidden="1" customWidth="1"/>
    <col min="9" max="9" width="3.7109375" style="4" customWidth="1"/>
    <col min="10" max="10" width="19.85546875" style="4" customWidth="1"/>
    <col min="11" max="11" width="14.85546875" style="4" customWidth="1"/>
    <col min="12" max="13" width="11.42578125" style="4"/>
    <col min="14" max="16384" width="11.42578125" style="151"/>
  </cols>
  <sheetData>
    <row r="1" spans="1:11">
      <c r="A1" s="185"/>
      <c r="B1" s="99"/>
      <c r="C1" s="99"/>
      <c r="D1" s="99"/>
      <c r="E1" s="99"/>
      <c r="F1" s="99"/>
      <c r="G1" s="99"/>
      <c r="H1" s="99"/>
    </row>
    <row r="2" spans="1:11" ht="15.75">
      <c r="A2" s="185"/>
      <c r="B2" s="99"/>
      <c r="C2" s="262" t="s">
        <v>268</v>
      </c>
      <c r="D2" s="262"/>
      <c r="E2" s="262"/>
      <c r="F2" s="262"/>
      <c r="G2" s="262"/>
      <c r="H2" s="262"/>
    </row>
    <row r="3" spans="1:11" ht="15.75">
      <c r="A3" s="185"/>
      <c r="B3" s="99"/>
      <c r="C3" s="262" t="s">
        <v>1</v>
      </c>
      <c r="D3" s="262"/>
      <c r="E3" s="262"/>
      <c r="F3" s="262"/>
      <c r="G3" s="262"/>
      <c r="H3" s="186"/>
    </row>
    <row r="4" spans="1:11" ht="15.75">
      <c r="A4" s="185"/>
      <c r="B4" s="99"/>
      <c r="C4" s="262" t="s">
        <v>269</v>
      </c>
      <c r="D4" s="262"/>
      <c r="E4" s="262"/>
      <c r="F4" s="262"/>
      <c r="G4" s="262"/>
      <c r="H4" s="262"/>
    </row>
    <row r="5" spans="1:11" ht="15.75">
      <c r="A5" s="185"/>
      <c r="B5" s="99"/>
      <c r="C5" s="262" t="s">
        <v>270</v>
      </c>
      <c r="D5" s="262"/>
      <c r="E5" s="262"/>
      <c r="F5" s="262"/>
      <c r="G5" s="262"/>
      <c r="H5" s="262"/>
    </row>
    <row r="6" spans="1:11" ht="15.75">
      <c r="A6" s="185"/>
      <c r="B6" s="99"/>
      <c r="C6" s="262" t="s">
        <v>4</v>
      </c>
      <c r="D6" s="262"/>
      <c r="E6" s="262"/>
      <c r="F6" s="262"/>
      <c r="G6" s="262"/>
      <c r="H6" s="262"/>
    </row>
    <row r="7" spans="1:11">
      <c r="A7" s="185"/>
      <c r="B7" s="260" t="s">
        <v>271</v>
      </c>
      <c r="C7" s="260"/>
      <c r="D7" s="260"/>
      <c r="E7" s="260"/>
      <c r="F7" s="260"/>
      <c r="G7" s="99"/>
      <c r="H7" s="99"/>
    </row>
    <row r="8" spans="1:11">
      <c r="A8" s="185"/>
      <c r="B8" s="99"/>
      <c r="C8" s="99"/>
      <c r="D8" s="99"/>
      <c r="E8" s="99"/>
      <c r="F8" s="188">
        <v>2022</v>
      </c>
      <c r="G8" s="187"/>
      <c r="H8" s="188">
        <f>+[2]ESF!H7</f>
        <v>2016</v>
      </c>
    </row>
    <row r="9" spans="1:11">
      <c r="A9" s="185"/>
      <c r="B9" s="99"/>
      <c r="C9" s="189" t="s">
        <v>272</v>
      </c>
      <c r="D9" s="190"/>
      <c r="E9" s="190"/>
      <c r="F9" s="191"/>
      <c r="G9" s="192"/>
      <c r="H9" s="192"/>
      <c r="K9" s="153"/>
    </row>
    <row r="10" spans="1:11">
      <c r="A10" s="185" t="s">
        <v>273</v>
      </c>
      <c r="B10" s="99"/>
      <c r="C10" s="99"/>
      <c r="D10" s="99" t="s">
        <v>274</v>
      </c>
      <c r="E10" s="99"/>
      <c r="F10" s="193"/>
      <c r="G10" s="194"/>
      <c r="H10" s="193"/>
      <c r="K10" s="153"/>
    </row>
    <row r="11" spans="1:11">
      <c r="A11" s="185" t="s">
        <v>275</v>
      </c>
      <c r="B11" s="99"/>
      <c r="C11" s="99"/>
      <c r="D11" s="99" t="s">
        <v>276</v>
      </c>
      <c r="E11" s="99"/>
      <c r="F11" s="193"/>
      <c r="G11" s="194"/>
      <c r="H11" s="193"/>
      <c r="K11" s="153"/>
    </row>
    <row r="12" spans="1:11">
      <c r="A12" s="185" t="s">
        <v>35</v>
      </c>
      <c r="B12" s="99"/>
      <c r="C12" s="99"/>
      <c r="D12" s="99" t="s">
        <v>277</v>
      </c>
      <c r="E12" s="99"/>
      <c r="F12" s="193">
        <f>+'nota7 Efectivo'!C37</f>
        <v>0</v>
      </c>
      <c r="G12" s="194"/>
      <c r="H12" s="193"/>
      <c r="K12" s="153"/>
    </row>
    <row r="13" spans="1:11">
      <c r="A13" s="185" t="s">
        <v>278</v>
      </c>
      <c r="B13" s="99"/>
      <c r="C13" s="99"/>
      <c r="D13" s="99" t="s">
        <v>279</v>
      </c>
      <c r="E13" s="99"/>
      <c r="F13" s="195"/>
      <c r="G13" s="194"/>
      <c r="H13" s="193"/>
      <c r="K13" s="153"/>
    </row>
    <row r="14" spans="1:11">
      <c r="A14" s="185"/>
      <c r="B14" s="99"/>
      <c r="C14" s="189" t="s">
        <v>280</v>
      </c>
      <c r="D14" s="99"/>
      <c r="E14" s="99"/>
      <c r="F14" s="196">
        <f>SUM(F10:F13)</f>
        <v>0</v>
      </c>
      <c r="G14" s="194"/>
      <c r="H14" s="196">
        <f>SUM(H10:H13)</f>
        <v>0</v>
      </c>
      <c r="K14" s="153"/>
    </row>
    <row r="15" spans="1:11">
      <c r="A15" s="185"/>
      <c r="B15" s="99"/>
      <c r="C15" s="99"/>
      <c r="D15" s="99" t="s">
        <v>5</v>
      </c>
      <c r="E15" s="99"/>
      <c r="F15" s="193"/>
      <c r="G15" s="193"/>
      <c r="H15" s="193"/>
    </row>
    <row r="16" spans="1:11">
      <c r="A16" s="185"/>
      <c r="B16" s="99"/>
      <c r="C16" s="189" t="s">
        <v>281</v>
      </c>
      <c r="D16" s="99"/>
      <c r="E16" s="99"/>
      <c r="F16" s="194"/>
      <c r="G16" s="194"/>
      <c r="H16" s="194"/>
      <c r="K16" s="153"/>
    </row>
    <row r="17" spans="1:14">
      <c r="A17" s="185" t="s">
        <v>37</v>
      </c>
      <c r="B17" s="99"/>
      <c r="C17" s="99"/>
      <c r="D17" s="99" t="s">
        <v>282</v>
      </c>
      <c r="E17" s="99"/>
      <c r="F17" s="193">
        <f>+'nota13 Benef.Emplxp Corto Plazo'!B12</f>
        <v>309758.19</v>
      </c>
      <c r="G17" s="193"/>
      <c r="H17" s="193"/>
      <c r="K17" s="153"/>
    </row>
    <row r="18" spans="1:14">
      <c r="A18" s="185" t="s">
        <v>178</v>
      </c>
      <c r="B18" s="99"/>
      <c r="C18" s="99"/>
      <c r="D18" s="99" t="s">
        <v>283</v>
      </c>
      <c r="E18" s="99"/>
      <c r="F18" s="193"/>
      <c r="G18" s="194"/>
      <c r="H18" s="193"/>
      <c r="K18" s="153"/>
    </row>
    <row r="19" spans="1:14">
      <c r="A19" s="185" t="s">
        <v>125</v>
      </c>
      <c r="B19" s="99"/>
      <c r="C19" s="99"/>
      <c r="D19" s="99" t="s">
        <v>284</v>
      </c>
      <c r="E19" s="99"/>
      <c r="F19" s="193"/>
      <c r="G19" s="194"/>
      <c r="H19" s="193"/>
      <c r="K19" s="153"/>
      <c r="L19" s="200"/>
      <c r="N19" s="201"/>
    </row>
    <row r="20" spans="1:14">
      <c r="A20" s="185" t="s">
        <v>183</v>
      </c>
      <c r="B20" s="99"/>
      <c r="C20" s="99"/>
      <c r="D20" s="99" t="s">
        <v>285</v>
      </c>
      <c r="E20" s="99"/>
      <c r="F20" s="193"/>
      <c r="G20" s="194"/>
      <c r="H20" s="193"/>
      <c r="K20" s="153"/>
    </row>
    <row r="21" spans="1:14">
      <c r="A21" s="185" t="s">
        <v>286</v>
      </c>
      <c r="B21" s="99"/>
      <c r="C21" s="99"/>
      <c r="D21" s="99" t="s">
        <v>287</v>
      </c>
      <c r="E21" s="99"/>
      <c r="F21" s="193"/>
      <c r="G21" s="194"/>
      <c r="H21" s="193"/>
      <c r="K21" s="153"/>
    </row>
    <row r="22" spans="1:14">
      <c r="A22" s="185" t="s">
        <v>63</v>
      </c>
      <c r="B22" s="99"/>
      <c r="C22" s="99"/>
      <c r="D22" s="99" t="s">
        <v>288</v>
      </c>
      <c r="E22" s="99"/>
      <c r="F22" s="193">
        <v>4155960.4</v>
      </c>
      <c r="G22" s="194"/>
      <c r="H22" s="195"/>
      <c r="J22" s="153"/>
      <c r="K22" s="153"/>
      <c r="L22" s="200"/>
      <c r="N22" s="201"/>
    </row>
    <row r="23" spans="1:14">
      <c r="A23" s="185" t="s">
        <v>289</v>
      </c>
      <c r="B23" s="99"/>
      <c r="C23" s="99"/>
      <c r="D23" s="99" t="s">
        <v>290</v>
      </c>
      <c r="E23" s="99"/>
      <c r="F23" s="195">
        <v>2409972.23</v>
      </c>
      <c r="G23" s="194"/>
      <c r="H23" s="193" t="e">
        <f>SUMIF([2]BC!B:B,[2]ERF!A22,[2]BC!G:G)</f>
        <v>#VALUE!</v>
      </c>
      <c r="K23" s="153"/>
    </row>
    <row r="24" spans="1:14">
      <c r="A24" s="185"/>
      <c r="B24" s="99"/>
      <c r="C24" s="189" t="s">
        <v>291</v>
      </c>
      <c r="D24" s="99"/>
      <c r="E24" s="99"/>
      <c r="F24" s="196">
        <f>SUM(F17:F23)</f>
        <v>6875690.8200000003</v>
      </c>
      <c r="G24" s="194"/>
      <c r="H24" s="196" t="e">
        <f>SUM(H17:H23)</f>
        <v>#VALUE!</v>
      </c>
      <c r="K24" s="153"/>
    </row>
    <row r="25" spans="1:14">
      <c r="A25" s="185"/>
      <c r="B25" s="99"/>
      <c r="C25" s="197"/>
      <c r="D25" s="99"/>
      <c r="E25" s="99"/>
      <c r="F25" s="193"/>
      <c r="G25" s="193"/>
      <c r="H25" s="193"/>
      <c r="K25" s="153"/>
    </row>
    <row r="26" spans="1:14">
      <c r="A26" s="185" t="s">
        <v>292</v>
      </c>
      <c r="B26" s="99"/>
      <c r="C26" s="99"/>
      <c r="D26" s="99" t="s">
        <v>293</v>
      </c>
      <c r="E26" s="99"/>
      <c r="F26" s="193">
        <v>0</v>
      </c>
      <c r="G26" s="194"/>
      <c r="H26" s="193">
        <v>0</v>
      </c>
      <c r="K26" s="153"/>
    </row>
    <row r="27" spans="1:14">
      <c r="A27" s="185"/>
      <c r="B27" s="99"/>
      <c r="C27" s="99"/>
      <c r="D27" s="99"/>
      <c r="E27" s="99"/>
      <c r="F27" s="193"/>
      <c r="G27" s="194"/>
      <c r="H27" s="193"/>
      <c r="K27" s="153"/>
    </row>
    <row r="28" spans="1:14">
      <c r="A28" s="185" t="s">
        <v>294</v>
      </c>
      <c r="B28" s="99"/>
      <c r="C28" s="99"/>
      <c r="D28" s="99" t="s">
        <v>295</v>
      </c>
      <c r="E28" s="99"/>
      <c r="F28" s="193">
        <v>0</v>
      </c>
      <c r="G28" s="194"/>
      <c r="H28" s="193">
        <v>0</v>
      </c>
      <c r="K28" s="153"/>
    </row>
    <row r="29" spans="1:14">
      <c r="A29" s="185"/>
      <c r="B29" s="99"/>
      <c r="C29" s="99"/>
      <c r="D29" s="99"/>
      <c r="E29" s="99"/>
      <c r="F29" s="193"/>
      <c r="G29" s="194"/>
      <c r="H29" s="193"/>
    </row>
    <row r="30" spans="1:14">
      <c r="A30" s="185"/>
      <c r="B30" s="99"/>
      <c r="C30" s="189" t="s">
        <v>262</v>
      </c>
      <c r="D30" s="99"/>
      <c r="E30" s="99"/>
      <c r="F30" s="198">
        <f>+F14-F24+F26+F28</f>
        <v>-6875690.8200000003</v>
      </c>
      <c r="G30" s="194"/>
      <c r="H30" s="198" t="e">
        <f>+H14-H24+H26+H28</f>
        <v>#VALUE!</v>
      </c>
      <c r="K30" s="153"/>
    </row>
    <row r="31" spans="1:14">
      <c r="A31" s="185"/>
      <c r="B31" s="99"/>
      <c r="C31" s="189"/>
      <c r="D31" s="99"/>
      <c r="E31" s="99"/>
      <c r="F31" s="193"/>
      <c r="G31" s="193"/>
      <c r="H31" s="193"/>
    </row>
    <row r="32" spans="1:14">
      <c r="A32" s="185"/>
      <c r="B32" s="99"/>
      <c r="C32" s="197" t="s">
        <v>296</v>
      </c>
      <c r="D32" s="99"/>
      <c r="E32" s="99"/>
      <c r="F32" s="193"/>
      <c r="G32" s="193"/>
      <c r="H32" s="193"/>
      <c r="K32" s="153"/>
    </row>
    <row r="33" spans="1:11">
      <c r="A33" s="185" t="s">
        <v>297</v>
      </c>
      <c r="B33" s="99"/>
      <c r="C33" s="189"/>
      <c r="D33" s="99" t="s">
        <v>298</v>
      </c>
      <c r="E33" s="99"/>
      <c r="F33" s="193">
        <v>0</v>
      </c>
      <c r="G33" s="194"/>
      <c r="H33" s="193">
        <v>0</v>
      </c>
      <c r="K33" s="153"/>
    </row>
    <row r="34" spans="1:11">
      <c r="A34" s="185" t="s">
        <v>299</v>
      </c>
      <c r="B34" s="99"/>
      <c r="C34" s="99"/>
      <c r="D34" s="99" t="s">
        <v>300</v>
      </c>
      <c r="E34" s="99"/>
      <c r="F34" s="195">
        <v>0</v>
      </c>
      <c r="G34" s="194"/>
      <c r="H34" s="195">
        <v>0</v>
      </c>
      <c r="K34" s="153"/>
    </row>
    <row r="35" spans="1:11">
      <c r="A35" s="185"/>
      <c r="B35" s="99"/>
      <c r="C35" s="189"/>
      <c r="D35" s="99"/>
      <c r="E35" s="99"/>
      <c r="F35" s="198">
        <f>SUM(F33:F34)</f>
        <v>0</v>
      </c>
      <c r="G35" s="199"/>
      <c r="H35" s="198">
        <f>SUM(H33:H34)</f>
        <v>0</v>
      </c>
      <c r="K35" s="153"/>
    </row>
    <row r="36" spans="1:11">
      <c r="A36" s="185"/>
      <c r="B36" s="99"/>
      <c r="C36" s="189"/>
      <c r="D36" s="99"/>
      <c r="E36" s="99"/>
      <c r="F36" s="193"/>
      <c r="G36" s="193"/>
      <c r="H36" s="193"/>
    </row>
    <row r="37" spans="1:11">
      <c r="A37" s="185"/>
      <c r="B37" s="99"/>
      <c r="C37" s="99"/>
      <c r="D37" s="99"/>
      <c r="E37" s="99"/>
      <c r="F37" s="193"/>
      <c r="G37" s="193"/>
      <c r="H37" s="193"/>
    </row>
    <row r="38" spans="1:11">
      <c r="A38" s="185"/>
      <c r="B38" s="99"/>
      <c r="C38" s="261"/>
      <c r="D38" s="261"/>
      <c r="E38" s="261"/>
      <c r="F38" s="261"/>
      <c r="G38" s="261"/>
      <c r="H38" s="261"/>
    </row>
    <row r="39" spans="1:11">
      <c r="A39" s="185"/>
      <c r="B39" s="99"/>
      <c r="C39" s="99"/>
      <c r="D39" s="189"/>
      <c r="E39" s="189"/>
      <c r="F39" s="99"/>
      <c r="G39" s="99"/>
      <c r="H39" s="99"/>
    </row>
    <row r="40" spans="1:11">
      <c r="A40" s="185"/>
      <c r="B40" s="99"/>
      <c r="C40" s="99"/>
      <c r="D40" s="99"/>
      <c r="E40" s="99"/>
      <c r="F40" s="99"/>
      <c r="G40" s="99"/>
      <c r="H40" s="99"/>
    </row>
    <row r="41" spans="1:11">
      <c r="A41" s="185"/>
      <c r="B41" s="99"/>
      <c r="C41" s="99"/>
      <c r="D41" s="99"/>
      <c r="E41" s="99"/>
      <c r="F41" s="193"/>
      <c r="G41" s="193"/>
      <c r="H41" s="193"/>
    </row>
  </sheetData>
  <mergeCells count="7">
    <mergeCell ref="B7:F7"/>
    <mergeCell ref="C38:H38"/>
    <mergeCell ref="C2:H2"/>
    <mergeCell ref="C3:G3"/>
    <mergeCell ref="C4:H4"/>
    <mergeCell ref="C5:H5"/>
    <mergeCell ref="C6:H6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27"/>
  <sheetViews>
    <sheetView workbookViewId="0">
      <selection activeCell="K12" sqref="K12"/>
    </sheetView>
  </sheetViews>
  <sheetFormatPr baseColWidth="10" defaultColWidth="11.42578125" defaultRowHeight="15"/>
  <cols>
    <col min="1" max="1" width="3.7109375" style="4" customWidth="1"/>
    <col min="2" max="2" width="1.28515625" style="4" customWidth="1"/>
    <col min="3" max="3" width="36.140625" style="4" customWidth="1"/>
    <col min="4" max="4" width="1.7109375" style="4" customWidth="1"/>
    <col min="5" max="5" width="14.7109375" style="62" hidden="1" customWidth="1"/>
    <col min="6" max="6" width="1.7109375" style="62" hidden="1" customWidth="1"/>
    <col min="7" max="7" width="14.7109375" style="62" hidden="1" customWidth="1"/>
    <col min="8" max="8" width="1.7109375" style="62" hidden="1" customWidth="1"/>
    <col min="9" max="9" width="14.42578125" style="62" hidden="1" customWidth="1"/>
    <col min="10" max="10" width="1.7109375" style="62" hidden="1" customWidth="1"/>
    <col min="11" max="11" width="19" style="4" customWidth="1"/>
    <col min="12" max="12" width="1.7109375" style="4" customWidth="1"/>
    <col min="13" max="13" width="18.85546875" style="4" customWidth="1"/>
    <col min="14" max="14" width="3.7109375" style="4" customWidth="1"/>
    <col min="15" max="15" width="17.42578125" style="4" customWidth="1"/>
    <col min="16" max="16384" width="11.42578125" style="151"/>
  </cols>
  <sheetData>
    <row r="2" spans="1:15" ht="15.75">
      <c r="B2" s="256" t="str">
        <f>+[2]ESF!C2</f>
        <v>Entidad Modelo</v>
      </c>
      <c r="C2" s="256"/>
      <c r="D2" s="256"/>
      <c r="E2" s="256"/>
      <c r="F2" s="256"/>
      <c r="G2" s="256"/>
      <c r="H2" s="256"/>
      <c r="I2" s="256"/>
      <c r="J2" s="256"/>
      <c r="K2" s="256"/>
      <c r="L2" s="256"/>
      <c r="M2" s="256"/>
    </row>
    <row r="3" spans="1:15" ht="15.75">
      <c r="B3" s="256" t="s">
        <v>301</v>
      </c>
      <c r="C3" s="256"/>
      <c r="D3" s="256"/>
      <c r="E3" s="256"/>
      <c r="F3" s="256"/>
      <c r="G3" s="256"/>
      <c r="H3" s="256"/>
      <c r="I3" s="256"/>
      <c r="J3" s="256"/>
      <c r="K3" s="256"/>
      <c r="L3" s="256"/>
      <c r="M3" s="256"/>
    </row>
    <row r="4" spans="1:15" ht="15.75">
      <c r="B4" s="256" t="s">
        <v>302</v>
      </c>
      <c r="C4" s="256"/>
      <c r="D4" s="256"/>
      <c r="E4" s="256"/>
      <c r="F4" s="256"/>
      <c r="G4" s="256"/>
      <c r="H4" s="256"/>
      <c r="I4" s="256"/>
      <c r="J4" s="256"/>
      <c r="K4" s="256"/>
      <c r="L4" s="256"/>
      <c r="M4" s="256"/>
    </row>
    <row r="5" spans="1:15" ht="15.75">
      <c r="B5" s="256" t="s">
        <v>4</v>
      </c>
      <c r="C5" s="256"/>
      <c r="D5" s="256"/>
      <c r="E5" s="256"/>
      <c r="F5" s="256"/>
      <c r="G5" s="256"/>
      <c r="H5" s="256"/>
      <c r="I5" s="256"/>
      <c r="J5" s="256"/>
      <c r="K5" s="256"/>
      <c r="L5" s="256"/>
      <c r="M5" s="256"/>
    </row>
    <row r="6" spans="1:15">
      <c r="C6" s="152"/>
      <c r="D6" s="152"/>
      <c r="H6" s="177"/>
      <c r="L6" s="152"/>
    </row>
    <row r="7" spans="1:15" ht="45">
      <c r="E7" s="178" t="s">
        <v>303</v>
      </c>
      <c r="F7" s="179"/>
      <c r="G7" s="178" t="s">
        <v>304</v>
      </c>
      <c r="H7" s="180"/>
      <c r="I7" s="178" t="s">
        <v>305</v>
      </c>
      <c r="J7" s="179"/>
      <c r="K7" s="178" t="s">
        <v>306</v>
      </c>
      <c r="L7" s="179"/>
      <c r="M7" s="178" t="s">
        <v>307</v>
      </c>
    </row>
    <row r="8" spans="1:15">
      <c r="C8" s="4" t="s">
        <v>308</v>
      </c>
      <c r="E8" s="161">
        <v>0</v>
      </c>
      <c r="F8" s="162"/>
      <c r="G8" s="161">
        <v>0</v>
      </c>
      <c r="H8" s="153"/>
      <c r="I8" s="161">
        <v>0</v>
      </c>
      <c r="J8" s="162"/>
      <c r="K8" s="153"/>
      <c r="L8" s="153"/>
      <c r="M8" s="153">
        <f>SUM(E8,G8,I8,K8)</f>
        <v>0</v>
      </c>
      <c r="N8" s="153"/>
    </row>
    <row r="9" spans="1:15" customFormat="1">
      <c r="A9" s="62"/>
      <c r="B9" s="62"/>
      <c r="C9" s="4" t="s">
        <v>309</v>
      </c>
      <c r="D9" s="4"/>
      <c r="E9" s="161"/>
      <c r="F9" s="162"/>
      <c r="G9" s="161">
        <v>0</v>
      </c>
      <c r="H9" s="153"/>
      <c r="I9" s="161"/>
      <c r="J9" s="162"/>
      <c r="K9" s="161"/>
      <c r="L9" s="153"/>
      <c r="M9" s="161">
        <f>SUM(E9,G9,I9,K9)</f>
        <v>0</v>
      </c>
      <c r="N9" s="62"/>
      <c r="O9" s="62"/>
    </row>
    <row r="10" spans="1:15" customFormat="1">
      <c r="A10" s="62"/>
      <c r="B10" s="62"/>
      <c r="C10" s="4" t="s">
        <v>310</v>
      </c>
      <c r="D10" s="4"/>
      <c r="E10" s="161"/>
      <c r="F10" s="162"/>
      <c r="G10" s="161"/>
      <c r="H10" s="153"/>
      <c r="I10" s="161">
        <v>0</v>
      </c>
      <c r="J10" s="162"/>
      <c r="K10" s="161"/>
      <c r="L10" s="153"/>
      <c r="M10" s="161">
        <f>SUM(E10,G10,I10,K10)</f>
        <v>0</v>
      </c>
      <c r="N10" s="62"/>
      <c r="O10" s="62"/>
    </row>
    <row r="11" spans="1:15">
      <c r="C11" s="4" t="s">
        <v>311</v>
      </c>
      <c r="E11" s="161"/>
      <c r="F11" s="162"/>
      <c r="G11" s="161"/>
      <c r="H11" s="153"/>
      <c r="I11" s="161"/>
      <c r="J11" s="162"/>
      <c r="K11" s="153"/>
      <c r="L11" s="153"/>
      <c r="M11" s="153">
        <f>SUM(E11,G11,I11,K11)</f>
        <v>0</v>
      </c>
      <c r="O11" s="153"/>
    </row>
    <row r="12" spans="1:15">
      <c r="C12" s="4" t="s">
        <v>33</v>
      </c>
      <c r="E12" s="168"/>
      <c r="F12" s="162"/>
      <c r="G12" s="168"/>
      <c r="H12" s="153"/>
      <c r="I12" s="168"/>
      <c r="J12" s="162"/>
      <c r="K12" s="166"/>
      <c r="L12" s="153"/>
      <c r="M12" s="166">
        <f>SUM(E12,G12,I12,K12)</f>
        <v>0</v>
      </c>
      <c r="O12" s="153"/>
    </row>
    <row r="13" spans="1:15">
      <c r="C13" s="4" t="s">
        <v>312</v>
      </c>
      <c r="E13" s="161">
        <f>SUM(E8:E12)</f>
        <v>0</v>
      </c>
      <c r="F13" s="162"/>
      <c r="G13" s="161">
        <f>SUM(G8:G12)</f>
        <v>0</v>
      </c>
      <c r="H13" s="153"/>
      <c r="I13" s="161">
        <f>SUM(I8:I12)</f>
        <v>0</v>
      </c>
      <c r="J13" s="162"/>
      <c r="K13" s="153">
        <f>SUM(K8:K12)</f>
        <v>0</v>
      </c>
      <c r="L13" s="153"/>
      <c r="M13" s="153">
        <f>SUM(M8:M12)</f>
        <v>0</v>
      </c>
    </row>
    <row r="14" spans="1:15">
      <c r="C14" s="4" t="s">
        <v>5</v>
      </c>
      <c r="E14" s="161"/>
      <c r="F14" s="161"/>
      <c r="G14" s="161"/>
      <c r="H14" s="153"/>
      <c r="I14" s="161"/>
      <c r="J14" s="161"/>
      <c r="K14" s="153"/>
      <c r="L14" s="153"/>
      <c r="M14" s="153"/>
    </row>
    <row r="15" spans="1:15" customFormat="1">
      <c r="A15" s="62"/>
      <c r="B15" s="62"/>
      <c r="C15" s="160" t="s">
        <v>309</v>
      </c>
      <c r="D15" s="4"/>
      <c r="E15" s="161"/>
      <c r="F15" s="162"/>
      <c r="G15" s="161">
        <v>0</v>
      </c>
      <c r="H15" s="153"/>
      <c r="I15" s="161"/>
      <c r="J15" s="162"/>
      <c r="K15" s="161"/>
      <c r="L15" s="153"/>
      <c r="M15" s="161">
        <f>SUM(E15,G15,I15,K15)</f>
        <v>0</v>
      </c>
      <c r="N15" s="62"/>
      <c r="O15" s="62"/>
    </row>
    <row r="16" spans="1:15" customFormat="1" ht="30">
      <c r="A16" s="62"/>
      <c r="B16" s="62"/>
      <c r="C16" s="160" t="s">
        <v>310</v>
      </c>
      <c r="D16" s="4"/>
      <c r="E16" s="161"/>
      <c r="F16" s="162"/>
      <c r="G16" s="161"/>
      <c r="H16" s="153"/>
      <c r="I16" s="161">
        <v>0</v>
      </c>
      <c r="J16" s="162"/>
      <c r="K16" s="161"/>
      <c r="L16" s="153"/>
      <c r="M16" s="161">
        <f>SUM(E16,G16,I16,K16)</f>
        <v>0</v>
      </c>
      <c r="N16" s="62"/>
      <c r="O16" s="62"/>
    </row>
    <row r="17" spans="1:15" customFormat="1" ht="30">
      <c r="A17" s="62"/>
      <c r="B17" s="62"/>
      <c r="C17" s="165" t="s">
        <v>313</v>
      </c>
      <c r="D17" s="4"/>
      <c r="E17" s="161"/>
      <c r="F17" s="162"/>
      <c r="G17" s="161"/>
      <c r="H17" s="153"/>
      <c r="I17" s="161">
        <v>0</v>
      </c>
      <c r="J17" s="162"/>
      <c r="K17" s="161">
        <v>0</v>
      </c>
      <c r="L17" s="153"/>
      <c r="M17" s="161">
        <f>SUM(E17,G17,I17,K17)</f>
        <v>0</v>
      </c>
      <c r="N17" s="62"/>
      <c r="O17" s="62"/>
    </row>
    <row r="18" spans="1:15">
      <c r="C18" s="160" t="s">
        <v>311</v>
      </c>
      <c r="E18" s="161"/>
      <c r="F18" s="162"/>
      <c r="G18" s="161"/>
      <c r="H18" s="153"/>
      <c r="I18" s="161"/>
      <c r="J18" s="162"/>
      <c r="K18" s="153"/>
      <c r="L18" s="153"/>
      <c r="M18" s="153">
        <f>SUM(E18,G18,I18,K18)</f>
        <v>0</v>
      </c>
    </row>
    <row r="19" spans="1:15">
      <c r="C19" s="160" t="s">
        <v>33</v>
      </c>
      <c r="E19" s="168"/>
      <c r="F19" s="162"/>
      <c r="G19" s="168"/>
      <c r="H19" s="153"/>
      <c r="I19" s="168"/>
      <c r="J19" s="162"/>
      <c r="K19" s="166"/>
      <c r="L19" s="153"/>
      <c r="M19" s="166">
        <f>SUM(E19,G19,I19,K19)</f>
        <v>0</v>
      </c>
    </row>
    <row r="20" spans="1:15">
      <c r="B20" s="156"/>
      <c r="C20" s="181" t="s">
        <v>314</v>
      </c>
      <c r="E20" s="171">
        <f>SUM(E19,E13)</f>
        <v>0</v>
      </c>
      <c r="F20" s="182"/>
      <c r="G20" s="171">
        <f>SUM(G19,G13)</f>
        <v>0</v>
      </c>
      <c r="H20" s="161"/>
      <c r="I20" s="171">
        <f>SUM(I19,I13)</f>
        <v>0</v>
      </c>
      <c r="J20" s="182"/>
      <c r="K20" s="171">
        <f>SUM(K13:K19)</f>
        <v>0</v>
      </c>
      <c r="L20" s="153"/>
      <c r="M20" s="171">
        <f>SUM(M13:M19)</f>
        <v>0</v>
      </c>
    </row>
    <row r="21" spans="1:15">
      <c r="B21" s="156"/>
      <c r="E21" s="161"/>
      <c r="F21" s="161"/>
      <c r="G21" s="161"/>
      <c r="H21" s="161"/>
      <c r="I21" s="161"/>
      <c r="J21" s="161"/>
      <c r="K21" s="153"/>
      <c r="L21" s="153"/>
      <c r="M21" s="153"/>
    </row>
    <row r="22" spans="1:15">
      <c r="K22" s="153"/>
    </row>
    <row r="23" spans="1:15">
      <c r="C23" s="4" t="str">
        <f>+[2]ESF!C65</f>
        <v>Las notas en las páginas 7 a 20 son parte integral de estos Estados Financieros.</v>
      </c>
      <c r="E23" s="4"/>
      <c r="F23" s="4"/>
      <c r="G23" s="4"/>
      <c r="H23" s="4"/>
      <c r="I23" s="4"/>
      <c r="J23" s="4"/>
    </row>
    <row r="24" spans="1:15">
      <c r="C24" s="156"/>
      <c r="D24" s="156"/>
      <c r="H24" s="183"/>
      <c r="K24" s="153"/>
      <c r="L24" s="156"/>
    </row>
    <row r="25" spans="1:15">
      <c r="K25" s="153"/>
    </row>
    <row r="26" spans="1:15">
      <c r="K26" s="153"/>
    </row>
    <row r="27" spans="1:15">
      <c r="K27" s="153"/>
    </row>
  </sheetData>
  <mergeCells count="4">
    <mergeCell ref="B2:M2"/>
    <mergeCell ref="B3:M3"/>
    <mergeCell ref="B4:M4"/>
    <mergeCell ref="B5:M5"/>
  </mergeCells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95"/>
  <sheetViews>
    <sheetView view="pageBreakPreview" topLeftCell="A16" zoomScale="60" zoomScaleNormal="100" workbookViewId="0">
      <selection activeCell="H61" sqref="H61"/>
    </sheetView>
  </sheetViews>
  <sheetFormatPr baseColWidth="10" defaultColWidth="11.42578125" defaultRowHeight="15"/>
  <cols>
    <col min="1" max="1" width="2.42578125" style="151" customWidth="1"/>
    <col min="2" max="2" width="3.85546875" style="4" customWidth="1"/>
    <col min="3" max="3" width="4.28515625" style="4" customWidth="1"/>
    <col min="4" max="4" width="55.140625" style="4" customWidth="1"/>
    <col min="5" max="5" width="1.7109375" style="4" customWidth="1"/>
    <col min="6" max="6" width="17.140625" style="4" customWidth="1"/>
    <col min="7" max="7" width="1.7109375" style="4" customWidth="1"/>
    <col min="8" max="8" width="14.140625" style="4" customWidth="1"/>
    <col min="9" max="9" width="2.7109375" style="4" customWidth="1"/>
    <col min="10" max="10" width="31" style="4" customWidth="1"/>
    <col min="11" max="11" width="12.5703125" style="4" customWidth="1"/>
    <col min="12" max="12" width="11.5703125" style="4" customWidth="1"/>
    <col min="13" max="13" width="11.42578125" style="4"/>
    <col min="14" max="16384" width="11.42578125" style="151"/>
  </cols>
  <sheetData>
    <row r="2" spans="2:13" ht="15.75">
      <c r="C2" s="256" t="str">
        <f>+[2]ESF!C2</f>
        <v>Entidad Modelo</v>
      </c>
      <c r="D2" s="256"/>
      <c r="E2" s="256"/>
      <c r="F2" s="256"/>
      <c r="G2" s="256"/>
      <c r="H2" s="256"/>
    </row>
    <row r="3" spans="2:13" ht="15.75">
      <c r="C3" s="256" t="s">
        <v>315</v>
      </c>
      <c r="D3" s="256"/>
      <c r="E3" s="256"/>
      <c r="F3" s="256"/>
      <c r="G3" s="256"/>
      <c r="H3" s="256"/>
    </row>
    <row r="4" spans="2:13" ht="15.75">
      <c r="C4" s="256" t="str">
        <f>+[2]ERF!C4</f>
        <v>Del ejercicio terminado al 31 de diciembre del 2017 y 2016</v>
      </c>
      <c r="D4" s="256"/>
      <c r="E4" s="256"/>
      <c r="F4" s="256"/>
      <c r="G4" s="256"/>
      <c r="H4" s="256"/>
    </row>
    <row r="5" spans="2:13" ht="15.75">
      <c r="C5" s="256" t="s">
        <v>4</v>
      </c>
      <c r="D5" s="256"/>
      <c r="E5" s="256"/>
      <c r="F5" s="256"/>
      <c r="G5" s="256"/>
      <c r="H5" s="256"/>
    </row>
    <row r="6" spans="2:13">
      <c r="D6" s="152"/>
      <c r="E6" s="152"/>
      <c r="F6" s="153"/>
    </row>
    <row r="7" spans="2:13">
      <c r="F7" s="154">
        <f>+[2]BC!E11</f>
        <v>2017</v>
      </c>
      <c r="G7" s="155"/>
      <c r="H7" s="154">
        <f>+[2]BC!G11</f>
        <v>2016</v>
      </c>
    </row>
    <row r="8" spans="2:13">
      <c r="C8" s="156" t="s">
        <v>316</v>
      </c>
      <c r="D8" s="157"/>
      <c r="E8" s="157"/>
      <c r="F8" s="158"/>
      <c r="G8" s="159"/>
      <c r="H8" s="159"/>
      <c r="K8" s="153"/>
    </row>
    <row r="9" spans="2:13" customFormat="1">
      <c r="B9" s="62"/>
      <c r="C9" s="62"/>
      <c r="D9" s="160" t="s">
        <v>317</v>
      </c>
      <c r="E9" s="4"/>
      <c r="F9" s="161">
        <v>0</v>
      </c>
      <c r="G9" s="162"/>
      <c r="H9" s="161">
        <v>0</v>
      </c>
      <c r="I9" s="62"/>
      <c r="J9" s="62"/>
      <c r="K9" s="161"/>
      <c r="L9" s="62"/>
      <c r="M9" s="62"/>
    </row>
    <row r="10" spans="2:13" customFormat="1">
      <c r="B10" s="62"/>
      <c r="C10" s="62"/>
      <c r="D10" s="160" t="s">
        <v>318</v>
      </c>
      <c r="E10" s="4"/>
      <c r="F10" s="161">
        <v>0</v>
      </c>
      <c r="G10" s="162"/>
      <c r="H10" s="161">
        <v>0</v>
      </c>
      <c r="I10" s="62"/>
      <c r="J10" s="62"/>
      <c r="K10" s="161"/>
      <c r="L10" s="62"/>
      <c r="M10" s="62"/>
    </row>
    <row r="11" spans="2:13" customFormat="1">
      <c r="B11" s="62"/>
      <c r="C11" s="62"/>
      <c r="D11" s="160" t="s">
        <v>319</v>
      </c>
      <c r="E11" s="4"/>
      <c r="F11" s="161">
        <v>0</v>
      </c>
      <c r="G11" s="162"/>
      <c r="H11" s="161">
        <v>0</v>
      </c>
      <c r="I11" s="62"/>
      <c r="J11" s="62"/>
      <c r="K11" s="161"/>
      <c r="L11" s="62"/>
      <c r="M11" s="62"/>
    </row>
    <row r="12" spans="2:13">
      <c r="D12" s="160" t="s">
        <v>320</v>
      </c>
      <c r="F12" s="153"/>
      <c r="G12" s="163"/>
      <c r="H12" s="153"/>
      <c r="K12" s="153"/>
    </row>
    <row r="13" spans="2:13" customFormat="1">
      <c r="B13" s="62"/>
      <c r="C13" s="62"/>
      <c r="D13" s="160" t="s">
        <v>321</v>
      </c>
      <c r="E13" s="4"/>
      <c r="F13" s="161">
        <v>0</v>
      </c>
      <c r="G13" s="162"/>
      <c r="H13" s="161">
        <v>0</v>
      </c>
      <c r="I13" s="62"/>
      <c r="J13" s="62"/>
      <c r="K13" s="161"/>
      <c r="L13" s="62"/>
      <c r="M13" s="62"/>
    </row>
    <row r="14" spans="2:13" customFormat="1">
      <c r="B14" s="62"/>
      <c r="C14" s="62"/>
      <c r="D14" s="160" t="s">
        <v>322</v>
      </c>
      <c r="E14" s="4"/>
      <c r="F14" s="161">
        <v>0</v>
      </c>
      <c r="G14" s="162"/>
      <c r="H14" s="161">
        <v>0</v>
      </c>
      <c r="I14" s="62"/>
      <c r="J14" s="62"/>
      <c r="K14" s="161"/>
      <c r="L14" s="62"/>
      <c r="M14" s="62"/>
    </row>
    <row r="15" spans="2:13" customFormat="1">
      <c r="B15" s="62"/>
      <c r="C15" s="62"/>
      <c r="D15" s="160" t="s">
        <v>323</v>
      </c>
      <c r="E15" s="4"/>
      <c r="F15" s="161">
        <v>0</v>
      </c>
      <c r="G15" s="162"/>
      <c r="H15" s="161">
        <v>0</v>
      </c>
      <c r="I15" s="62"/>
      <c r="J15" s="62"/>
      <c r="K15" s="161"/>
      <c r="L15" s="62"/>
      <c r="M15" s="62"/>
    </row>
    <row r="16" spans="2:13" customFormat="1">
      <c r="B16" s="62"/>
      <c r="C16" s="62"/>
      <c r="D16" s="160" t="s">
        <v>324</v>
      </c>
      <c r="E16" s="4"/>
      <c r="F16" s="161">
        <v>0</v>
      </c>
      <c r="G16" s="162"/>
      <c r="H16" s="161">
        <v>0</v>
      </c>
      <c r="I16" s="62"/>
      <c r="J16" s="62"/>
      <c r="K16" s="161"/>
      <c r="L16" s="62"/>
      <c r="M16" s="62"/>
    </row>
    <row r="17" spans="2:13" customFormat="1">
      <c r="B17" s="62"/>
      <c r="C17" s="164"/>
      <c r="D17" s="165"/>
      <c r="E17" s="62"/>
      <c r="F17" s="161"/>
      <c r="G17" s="161"/>
      <c r="H17" s="161"/>
      <c r="I17" s="62"/>
      <c r="J17" s="62"/>
      <c r="K17" s="161"/>
      <c r="L17" s="62"/>
      <c r="M17" s="62"/>
    </row>
    <row r="18" spans="2:13" customFormat="1" ht="30">
      <c r="B18" s="62"/>
      <c r="C18" s="62"/>
      <c r="D18" s="160" t="s">
        <v>325</v>
      </c>
      <c r="E18" s="4"/>
      <c r="F18" s="161">
        <v>0</v>
      </c>
      <c r="G18" s="162"/>
      <c r="H18" s="161">
        <v>0</v>
      </c>
      <c r="I18" s="62"/>
      <c r="J18" s="62"/>
      <c r="K18" s="161"/>
      <c r="L18" s="62"/>
      <c r="M18" s="62"/>
    </row>
    <row r="19" spans="2:13">
      <c r="D19" s="160" t="s">
        <v>326</v>
      </c>
      <c r="F19" s="153"/>
      <c r="G19" s="163"/>
      <c r="H19" s="153"/>
      <c r="K19" s="153"/>
    </row>
    <row r="20" spans="2:13" customFormat="1">
      <c r="B20" s="62"/>
      <c r="C20" s="62"/>
      <c r="D20" s="160" t="s">
        <v>327</v>
      </c>
      <c r="E20" s="4"/>
      <c r="F20" s="161"/>
      <c r="G20" s="162"/>
      <c r="H20" s="161"/>
      <c r="I20" s="62"/>
      <c r="J20" s="62"/>
      <c r="K20" s="161"/>
      <c r="L20" s="62"/>
      <c r="M20" s="62"/>
    </row>
    <row r="21" spans="2:13" customFormat="1">
      <c r="B21" s="62"/>
      <c r="C21" s="62"/>
      <c r="D21" s="160" t="s">
        <v>328</v>
      </c>
      <c r="E21" s="4"/>
      <c r="F21" s="161">
        <v>0</v>
      </c>
      <c r="G21" s="162"/>
      <c r="H21" s="161">
        <v>0</v>
      </c>
      <c r="I21" s="62"/>
      <c r="J21" s="62"/>
      <c r="K21" s="161"/>
      <c r="L21" s="62"/>
      <c r="M21" s="62"/>
    </row>
    <row r="22" spans="2:13">
      <c r="D22" s="160" t="s">
        <v>329</v>
      </c>
      <c r="F22" s="153"/>
      <c r="G22" s="163"/>
      <c r="H22" s="153"/>
      <c r="K22" s="153"/>
    </row>
    <row r="23" spans="2:13" customFormat="1">
      <c r="B23" s="62"/>
      <c r="C23" s="62"/>
      <c r="D23" s="160" t="s">
        <v>330</v>
      </c>
      <c r="E23" s="4"/>
      <c r="F23" s="161">
        <v>0</v>
      </c>
      <c r="G23" s="162"/>
      <c r="H23" s="161"/>
      <c r="I23" s="62"/>
      <c r="J23" s="62"/>
      <c r="K23" s="161"/>
      <c r="L23" s="62"/>
      <c r="M23" s="62"/>
    </row>
    <row r="24" spans="2:13" customFormat="1">
      <c r="B24" s="62"/>
      <c r="C24" s="62"/>
      <c r="D24" s="160" t="s">
        <v>331</v>
      </c>
      <c r="E24" s="4"/>
      <c r="F24" s="161">
        <v>0</v>
      </c>
      <c r="G24" s="162"/>
      <c r="H24" s="161">
        <v>0</v>
      </c>
      <c r="I24" s="62"/>
      <c r="J24" s="62"/>
      <c r="K24" s="161"/>
      <c r="L24" s="62"/>
      <c r="M24" s="62"/>
    </row>
    <row r="25" spans="2:13">
      <c r="D25" s="160" t="s">
        <v>332</v>
      </c>
      <c r="F25" s="166"/>
      <c r="G25" s="163"/>
      <c r="H25" s="166">
        <v>0</v>
      </c>
      <c r="I25" s="173"/>
      <c r="J25" s="173"/>
      <c r="K25" s="153"/>
    </row>
    <row r="26" spans="2:13">
      <c r="C26" s="156" t="s">
        <v>333</v>
      </c>
      <c r="F26" s="167">
        <f>SUM(F9:F25)</f>
        <v>0</v>
      </c>
      <c r="G26" s="163"/>
      <c r="H26" s="167">
        <f>SUM(H9:H25)</f>
        <v>0</v>
      </c>
      <c r="K26" s="153"/>
      <c r="L26" s="153"/>
    </row>
    <row r="27" spans="2:13">
      <c r="D27" s="4" t="s">
        <v>5</v>
      </c>
      <c r="F27" s="153"/>
      <c r="G27" s="153"/>
      <c r="H27" s="153"/>
    </row>
    <row r="28" spans="2:13">
      <c r="C28" s="156" t="s">
        <v>334</v>
      </c>
      <c r="D28" s="157"/>
      <c r="E28" s="157"/>
      <c r="F28" s="167"/>
      <c r="G28" s="153"/>
      <c r="H28" s="153"/>
      <c r="K28" s="153"/>
    </row>
    <row r="29" spans="2:13" customFormat="1">
      <c r="B29" s="62"/>
      <c r="C29" s="62"/>
      <c r="D29" s="160" t="s">
        <v>335</v>
      </c>
      <c r="E29" s="4"/>
      <c r="F29" s="161">
        <v>0</v>
      </c>
      <c r="G29" s="162"/>
      <c r="H29" s="161">
        <v>0</v>
      </c>
      <c r="I29" s="62"/>
      <c r="J29" s="62"/>
      <c r="K29" s="161"/>
      <c r="L29" s="62"/>
      <c r="M29" s="62"/>
    </row>
    <row r="30" spans="2:13" customFormat="1">
      <c r="B30" s="62"/>
      <c r="C30" s="62"/>
      <c r="D30" s="160" t="s">
        <v>336</v>
      </c>
      <c r="E30" s="4"/>
      <c r="F30" s="161">
        <v>0</v>
      </c>
      <c r="G30" s="162"/>
      <c r="H30" s="161">
        <v>0</v>
      </c>
      <c r="I30" s="62"/>
      <c r="J30" s="62"/>
      <c r="K30" s="161"/>
      <c r="L30" s="62"/>
      <c r="M30" s="62"/>
    </row>
    <row r="31" spans="2:13" customFormat="1" ht="30">
      <c r="B31" s="62"/>
      <c r="C31" s="62"/>
      <c r="D31" s="160" t="s">
        <v>337</v>
      </c>
      <c r="E31" s="4"/>
      <c r="F31" s="161">
        <v>0</v>
      </c>
      <c r="G31" s="162"/>
      <c r="H31" s="161">
        <v>0</v>
      </c>
      <c r="I31" s="62"/>
      <c r="J31" s="62"/>
      <c r="K31" s="161"/>
      <c r="L31" s="62"/>
      <c r="M31" s="62"/>
    </row>
    <row r="32" spans="2:13" customFormat="1" ht="30">
      <c r="B32" s="62"/>
      <c r="C32" s="62"/>
      <c r="D32" s="160" t="s">
        <v>338</v>
      </c>
      <c r="E32" s="4"/>
      <c r="F32" s="161">
        <v>0</v>
      </c>
      <c r="G32" s="162"/>
      <c r="H32" s="161">
        <v>0</v>
      </c>
      <c r="I32" s="62"/>
      <c r="J32" s="62"/>
      <c r="K32" s="161"/>
      <c r="L32" s="62"/>
      <c r="M32" s="62"/>
    </row>
    <row r="33" spans="2:13" customFormat="1" ht="30">
      <c r="B33" s="62"/>
      <c r="C33" s="62"/>
      <c r="D33" s="160" t="s">
        <v>339</v>
      </c>
      <c r="E33" s="4"/>
      <c r="F33" s="161">
        <v>0</v>
      </c>
      <c r="G33" s="162"/>
      <c r="H33" s="161">
        <v>0</v>
      </c>
      <c r="I33" s="62"/>
      <c r="J33" s="62"/>
      <c r="K33" s="161"/>
      <c r="L33" s="62"/>
      <c r="M33" s="62"/>
    </row>
    <row r="34" spans="2:13" customFormat="1">
      <c r="B34" s="62"/>
      <c r="C34" s="62"/>
      <c r="D34" s="160" t="s">
        <v>324</v>
      </c>
      <c r="E34" s="4"/>
      <c r="F34" s="161">
        <v>0</v>
      </c>
      <c r="G34" s="162"/>
      <c r="H34" s="161">
        <v>0</v>
      </c>
      <c r="I34" s="62"/>
      <c r="J34" s="62"/>
      <c r="K34" s="161"/>
      <c r="L34" s="62"/>
      <c r="M34" s="62"/>
    </row>
    <row r="35" spans="2:13" customFormat="1">
      <c r="B35" s="62"/>
      <c r="C35" s="164"/>
      <c r="D35" s="165"/>
      <c r="E35" s="62"/>
      <c r="F35" s="161"/>
      <c r="G35" s="161"/>
      <c r="H35" s="161"/>
      <c r="I35" s="62"/>
      <c r="J35" s="62"/>
      <c r="K35" s="161"/>
      <c r="L35" s="62"/>
      <c r="M35" s="62"/>
    </row>
    <row r="36" spans="2:13">
      <c r="D36" s="160" t="s">
        <v>340</v>
      </c>
      <c r="F36" s="153"/>
      <c r="G36" s="163"/>
      <c r="H36" s="153"/>
      <c r="K36" s="153"/>
    </row>
    <row r="37" spans="2:13" ht="30">
      <c r="D37" s="160" t="s">
        <v>341</v>
      </c>
      <c r="F37" s="166"/>
      <c r="G37" s="163"/>
      <c r="H37" s="166"/>
      <c r="K37" s="153"/>
    </row>
    <row r="38" spans="2:13" customFormat="1" ht="30">
      <c r="B38" s="62"/>
      <c r="C38" s="62"/>
      <c r="D38" s="160" t="s">
        <v>342</v>
      </c>
      <c r="E38" s="4"/>
      <c r="F38" s="161">
        <v>0</v>
      </c>
      <c r="G38" s="162"/>
      <c r="H38" s="161">
        <v>0</v>
      </c>
      <c r="I38" s="62"/>
      <c r="J38" s="62"/>
      <c r="K38" s="161"/>
      <c r="L38" s="62"/>
      <c r="M38" s="62"/>
    </row>
    <row r="39" spans="2:13" customFormat="1" ht="30">
      <c r="B39" s="62"/>
      <c r="C39" s="62"/>
      <c r="D39" s="160" t="s">
        <v>343</v>
      </c>
      <c r="E39" s="4"/>
      <c r="F39" s="161">
        <v>0</v>
      </c>
      <c r="G39" s="162"/>
      <c r="H39" s="161">
        <v>0</v>
      </c>
      <c r="I39" s="62"/>
      <c r="J39" s="62"/>
      <c r="K39" s="161"/>
      <c r="L39" s="62"/>
      <c r="M39" s="62"/>
    </row>
    <row r="40" spans="2:13" customFormat="1" ht="30">
      <c r="B40" s="62"/>
      <c r="C40" s="62"/>
      <c r="D40" s="160" t="s">
        <v>344</v>
      </c>
      <c r="E40" s="4"/>
      <c r="F40" s="161">
        <v>0</v>
      </c>
      <c r="G40" s="162"/>
      <c r="H40" s="161">
        <v>0</v>
      </c>
      <c r="I40" s="62"/>
      <c r="J40" s="62"/>
      <c r="K40" s="161"/>
      <c r="L40" s="62"/>
      <c r="M40" s="62"/>
    </row>
    <row r="41" spans="2:13" customFormat="1">
      <c r="B41" s="62"/>
      <c r="C41" s="62"/>
      <c r="D41" s="160" t="s">
        <v>345</v>
      </c>
      <c r="E41" s="4"/>
      <c r="F41" s="161">
        <v>0</v>
      </c>
      <c r="G41" s="162"/>
      <c r="H41" s="161">
        <v>0</v>
      </c>
      <c r="I41" s="62"/>
      <c r="J41" s="62"/>
      <c r="K41" s="161"/>
      <c r="L41" s="62"/>
      <c r="M41" s="62"/>
    </row>
    <row r="42" spans="2:13" customFormat="1">
      <c r="B42" s="62"/>
      <c r="C42" s="62"/>
      <c r="D42" s="160" t="s">
        <v>332</v>
      </c>
      <c r="E42" s="4"/>
      <c r="F42" s="168">
        <v>0</v>
      </c>
      <c r="G42" s="162"/>
      <c r="H42" s="168">
        <v>0</v>
      </c>
      <c r="I42" s="174"/>
      <c r="J42" s="174"/>
      <c r="K42" s="161"/>
      <c r="L42" s="62"/>
      <c r="M42" s="62"/>
    </row>
    <row r="43" spans="2:13">
      <c r="C43" s="156" t="s">
        <v>346</v>
      </c>
      <c r="F43" s="167">
        <f>SUM(F29:F42)</f>
        <v>0</v>
      </c>
      <c r="G43" s="163"/>
      <c r="H43" s="167">
        <f>SUM(H29:H42)</f>
        <v>0</v>
      </c>
      <c r="K43" s="153"/>
      <c r="L43" s="153"/>
    </row>
    <row r="44" spans="2:13">
      <c r="C44" s="156"/>
      <c r="F44" s="153"/>
      <c r="G44" s="153"/>
      <c r="H44" s="153"/>
    </row>
    <row r="45" spans="2:13" customFormat="1">
      <c r="B45" s="62"/>
      <c r="C45" s="164" t="s">
        <v>347</v>
      </c>
      <c r="D45" s="169"/>
      <c r="E45" s="169"/>
      <c r="F45" s="167"/>
      <c r="G45" s="153"/>
      <c r="H45" s="153"/>
      <c r="I45" s="4"/>
      <c r="J45" s="4"/>
      <c r="K45" s="153"/>
      <c r="L45" s="62"/>
      <c r="M45" s="62"/>
    </row>
    <row r="46" spans="2:13" customFormat="1">
      <c r="B46" s="62"/>
      <c r="C46" s="62"/>
      <c r="D46" s="160" t="s">
        <v>348</v>
      </c>
      <c r="E46" s="4"/>
      <c r="F46" s="161">
        <v>0</v>
      </c>
      <c r="G46" s="162"/>
      <c r="H46" s="161">
        <v>0</v>
      </c>
      <c r="I46" s="62"/>
      <c r="J46" s="62"/>
      <c r="K46" s="161"/>
      <c r="L46" s="62"/>
      <c r="M46" s="62"/>
    </row>
    <row r="47" spans="2:13" customFormat="1">
      <c r="B47" s="62"/>
      <c r="C47" s="62"/>
      <c r="D47" s="160" t="s">
        <v>349</v>
      </c>
      <c r="E47" s="4"/>
      <c r="F47" s="161">
        <v>0</v>
      </c>
      <c r="G47" s="162"/>
      <c r="H47" s="161">
        <v>0</v>
      </c>
      <c r="I47" s="62"/>
      <c r="J47" s="62"/>
      <c r="K47" s="161"/>
      <c r="L47" s="62"/>
      <c r="M47" s="62"/>
    </row>
    <row r="48" spans="2:13" customFormat="1">
      <c r="B48" s="62"/>
      <c r="C48" s="62"/>
      <c r="D48" s="160" t="s">
        <v>350</v>
      </c>
      <c r="E48" s="4"/>
      <c r="F48" s="161">
        <v>0</v>
      </c>
      <c r="G48" s="162"/>
      <c r="H48" s="161">
        <v>0</v>
      </c>
      <c r="I48" s="62"/>
      <c r="J48" s="62"/>
      <c r="K48" s="161"/>
      <c r="L48" s="62"/>
      <c r="M48" s="62"/>
    </row>
    <row r="49" spans="2:13" customFormat="1" ht="30">
      <c r="B49" s="62"/>
      <c r="C49" s="62"/>
      <c r="D49" s="160" t="s">
        <v>351</v>
      </c>
      <c r="E49" s="4"/>
      <c r="F49" s="161">
        <v>0</v>
      </c>
      <c r="G49" s="162"/>
      <c r="H49" s="161">
        <v>0</v>
      </c>
      <c r="I49" s="62"/>
      <c r="J49" s="62"/>
      <c r="K49" s="161"/>
      <c r="L49" s="62"/>
      <c r="M49" s="62"/>
    </row>
    <row r="50" spans="2:13" customFormat="1">
      <c r="B50" s="62"/>
      <c r="C50" s="62"/>
      <c r="D50" s="160" t="s">
        <v>324</v>
      </c>
      <c r="E50" s="4"/>
      <c r="F50" s="161">
        <v>0</v>
      </c>
      <c r="G50" s="162"/>
      <c r="H50" s="161">
        <v>0</v>
      </c>
      <c r="I50" s="62"/>
      <c r="J50" s="62"/>
      <c r="K50" s="161"/>
      <c r="L50" s="62"/>
      <c r="M50" s="62"/>
    </row>
    <row r="51" spans="2:13" customFormat="1">
      <c r="B51" s="62"/>
      <c r="C51" s="164"/>
      <c r="D51" s="165"/>
      <c r="E51" s="62"/>
      <c r="F51" s="161"/>
      <c r="G51" s="161"/>
      <c r="H51" s="161"/>
      <c r="I51" s="62"/>
      <c r="J51" s="62"/>
      <c r="K51" s="161"/>
      <c r="L51" s="62"/>
      <c r="M51" s="62"/>
    </row>
    <row r="52" spans="2:13" customFormat="1" ht="30">
      <c r="B52" s="62"/>
      <c r="C52" s="62"/>
      <c r="D52" s="160" t="s">
        <v>352</v>
      </c>
      <c r="E52" s="4"/>
      <c r="F52" s="161">
        <v>0</v>
      </c>
      <c r="G52" s="162"/>
      <c r="H52" s="161">
        <v>0</v>
      </c>
      <c r="I52" s="62"/>
      <c r="J52" s="62"/>
      <c r="K52" s="161"/>
      <c r="L52" s="62"/>
      <c r="M52" s="62"/>
    </row>
    <row r="53" spans="2:13" customFormat="1" ht="30">
      <c r="B53" s="62"/>
      <c r="C53" s="62"/>
      <c r="D53" s="160" t="s">
        <v>353</v>
      </c>
      <c r="E53" s="4"/>
      <c r="F53" s="161">
        <v>0</v>
      </c>
      <c r="G53" s="162"/>
      <c r="H53" s="161">
        <v>0</v>
      </c>
      <c r="I53" s="62"/>
      <c r="J53" s="62"/>
      <c r="K53" s="161"/>
      <c r="L53" s="62"/>
      <c r="M53" s="62"/>
    </row>
    <row r="54" spans="2:13" customFormat="1">
      <c r="B54" s="62"/>
      <c r="C54" s="62"/>
      <c r="D54" s="160" t="s">
        <v>354</v>
      </c>
      <c r="E54" s="4"/>
      <c r="F54" s="161">
        <v>0</v>
      </c>
      <c r="G54" s="162"/>
      <c r="H54" s="161">
        <v>0</v>
      </c>
      <c r="I54" s="62"/>
      <c r="J54" s="62"/>
      <c r="K54" s="161"/>
      <c r="L54" s="62"/>
      <c r="M54" s="62"/>
    </row>
    <row r="55" spans="2:13" customFormat="1">
      <c r="B55" s="62"/>
      <c r="C55" s="62"/>
      <c r="D55" s="160" t="s">
        <v>355</v>
      </c>
      <c r="E55" s="4"/>
      <c r="F55" s="161">
        <v>0</v>
      </c>
      <c r="G55" s="162"/>
      <c r="H55" s="161">
        <v>0</v>
      </c>
      <c r="I55" s="62"/>
      <c r="J55" s="62"/>
      <c r="K55" s="161"/>
      <c r="L55" s="62"/>
      <c r="M55" s="62"/>
    </row>
    <row r="56" spans="2:13" customFormat="1" ht="30">
      <c r="B56" s="62"/>
      <c r="C56" s="62"/>
      <c r="D56" s="160" t="s">
        <v>356</v>
      </c>
      <c r="E56" s="4"/>
      <c r="F56" s="161">
        <v>0</v>
      </c>
      <c r="G56" s="162"/>
      <c r="H56" s="161">
        <v>0</v>
      </c>
      <c r="I56" s="62"/>
      <c r="J56" s="62"/>
      <c r="K56" s="161"/>
      <c r="L56" s="62"/>
      <c r="M56" s="62"/>
    </row>
    <row r="57" spans="2:13" customFormat="1">
      <c r="B57" s="62"/>
      <c r="C57" s="62"/>
      <c r="D57" s="160" t="s">
        <v>332</v>
      </c>
      <c r="E57" s="4"/>
      <c r="F57" s="168">
        <v>0</v>
      </c>
      <c r="G57" s="162"/>
      <c r="H57" s="168">
        <v>0</v>
      </c>
      <c r="I57" s="174"/>
      <c r="J57" s="174"/>
      <c r="K57" s="161"/>
      <c r="L57" s="62"/>
      <c r="M57" s="62"/>
    </row>
    <row r="58" spans="2:13" customFormat="1">
      <c r="B58" s="62"/>
      <c r="C58" s="164" t="s">
        <v>357</v>
      </c>
      <c r="D58" s="62"/>
      <c r="E58" s="62"/>
      <c r="F58" s="167">
        <f>SUM(F46:F57)</f>
        <v>0</v>
      </c>
      <c r="G58" s="162"/>
      <c r="H58" s="167">
        <f>SUM(H46:H57)</f>
        <v>0</v>
      </c>
      <c r="I58" s="62"/>
      <c r="J58" s="62"/>
      <c r="K58" s="161"/>
      <c r="L58" s="161"/>
      <c r="M58" s="62"/>
    </row>
    <row r="59" spans="2:13" customFormat="1">
      <c r="B59" s="62"/>
      <c r="C59" s="164"/>
      <c r="D59" s="62"/>
      <c r="E59" s="62"/>
      <c r="F59" s="161"/>
      <c r="G59" s="161"/>
      <c r="H59" s="161"/>
      <c r="I59" s="62"/>
      <c r="J59" s="62"/>
      <c r="K59" s="161"/>
      <c r="L59" s="62"/>
      <c r="M59" s="62"/>
    </row>
    <row r="60" spans="2:13">
      <c r="C60" s="170" t="s">
        <v>358</v>
      </c>
      <c r="F60" s="153">
        <f>+F26+F43</f>
        <v>0</v>
      </c>
      <c r="G60" s="163"/>
      <c r="H60" s="153">
        <f>SUM(H26,H43,H58)</f>
        <v>0</v>
      </c>
      <c r="K60" s="153"/>
      <c r="L60" s="153"/>
    </row>
    <row r="61" spans="2:13">
      <c r="C61" s="4" t="s">
        <v>359</v>
      </c>
      <c r="F61" s="166"/>
      <c r="G61" s="163"/>
      <c r="H61" s="166"/>
      <c r="K61" s="153"/>
    </row>
    <row r="62" spans="2:13">
      <c r="C62" s="156" t="s">
        <v>360</v>
      </c>
      <c r="F62" s="171">
        <f>SUM(F60:F61)</f>
        <v>0</v>
      </c>
      <c r="G62" s="172"/>
      <c r="H62" s="171">
        <f>SUM(H60:H61)</f>
        <v>0</v>
      </c>
      <c r="K62" s="153"/>
    </row>
    <row r="63" spans="2:13">
      <c r="C63" s="156"/>
      <c r="F63" s="159"/>
      <c r="G63" s="159"/>
      <c r="H63" s="159"/>
    </row>
    <row r="65" spans="3:15">
      <c r="C65" s="4" t="str">
        <f>+[2]ESF!C65</f>
        <v>Las notas en las páginas 7 a 20 son parte integral de estos Estados Financieros.</v>
      </c>
      <c r="H65" s="153"/>
      <c r="N65" s="4"/>
      <c r="O65" s="4"/>
    </row>
    <row r="66" spans="3:15">
      <c r="D66" s="156"/>
      <c r="E66" s="156"/>
      <c r="H66" s="153"/>
    </row>
    <row r="67" spans="3:15">
      <c r="H67" s="153"/>
    </row>
    <row r="68" spans="3:15">
      <c r="D68" s="4" t="s">
        <v>361</v>
      </c>
      <c r="F68" s="153">
        <f>+F62-[2]BC!J14</f>
        <v>-23074685.759999998</v>
      </c>
      <c r="H68" s="153">
        <f>+H62-[2]BC!M14</f>
        <v>-192226</v>
      </c>
    </row>
    <row r="69" spans="3:15">
      <c r="F69" s="153"/>
      <c r="H69" s="175"/>
    </row>
    <row r="70" spans="3:15">
      <c r="F70" s="153"/>
    </row>
    <row r="71" spans="3:15">
      <c r="F71" s="153"/>
    </row>
    <row r="85" spans="6:8">
      <c r="F85" s="176"/>
      <c r="G85" s="176"/>
      <c r="H85" s="176"/>
    </row>
    <row r="86" spans="6:8">
      <c r="F86" s="176"/>
      <c r="G86" s="176"/>
      <c r="H86" s="176"/>
    </row>
    <row r="87" spans="6:8">
      <c r="F87" s="176"/>
      <c r="G87" s="176"/>
      <c r="H87" s="176"/>
    </row>
    <row r="88" spans="6:8">
      <c r="F88" s="176"/>
      <c r="G88" s="176"/>
      <c r="H88" s="176"/>
    </row>
    <row r="89" spans="6:8">
      <c r="F89" s="176"/>
      <c r="G89" s="176"/>
      <c r="H89" s="176"/>
    </row>
    <row r="90" spans="6:8">
      <c r="F90" s="176"/>
      <c r="G90" s="176"/>
      <c r="H90" s="176"/>
    </row>
    <row r="91" spans="6:8">
      <c r="F91" s="176"/>
      <c r="G91" s="176"/>
      <c r="H91" s="176"/>
    </row>
    <row r="92" spans="6:8">
      <c r="F92" s="176"/>
      <c r="G92" s="176"/>
      <c r="H92" s="176"/>
    </row>
    <row r="93" spans="6:8">
      <c r="F93" s="176"/>
      <c r="G93" s="176"/>
      <c r="H93" s="176"/>
    </row>
    <row r="94" spans="6:8">
      <c r="F94" s="176"/>
      <c r="G94" s="176"/>
      <c r="H94" s="176"/>
    </row>
    <row r="95" spans="6:8">
      <c r="F95" s="176"/>
      <c r="G95" s="176"/>
      <c r="H95" s="176"/>
    </row>
  </sheetData>
  <mergeCells count="4">
    <mergeCell ref="C2:H2"/>
    <mergeCell ref="C3:H3"/>
    <mergeCell ref="C4:H4"/>
    <mergeCell ref="C5:H5"/>
  </mergeCells>
  <pageMargins left="0.7" right="0.7" top="0.75" bottom="0.75" header="0.3" footer="0.3"/>
  <pageSetup scale="9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1"/>
  <sheetViews>
    <sheetView topLeftCell="B1" workbookViewId="0">
      <selection activeCell="E70" sqref="E70"/>
    </sheetView>
  </sheetViews>
  <sheetFormatPr baseColWidth="10" defaultColWidth="11" defaultRowHeight="15"/>
  <cols>
    <col min="1" max="1" width="13.85546875" customWidth="1"/>
    <col min="2" max="2" width="37" customWidth="1"/>
    <col min="3" max="3" width="15.7109375" customWidth="1"/>
    <col min="4" max="4" width="16" customWidth="1"/>
    <col min="5" max="5" width="14.7109375" customWidth="1"/>
    <col min="6" max="6" width="17.28515625" customWidth="1"/>
    <col min="7" max="9" width="15.85546875" customWidth="1"/>
    <col min="10" max="10" width="14.85546875" customWidth="1"/>
    <col min="11" max="11" width="16.28515625" customWidth="1"/>
  </cols>
  <sheetData>
    <row r="1" spans="1:8">
      <c r="A1" s="122"/>
      <c r="B1" s="123"/>
      <c r="C1" s="123"/>
      <c r="D1" s="123"/>
      <c r="E1" s="123"/>
      <c r="F1" s="123"/>
    </row>
    <row r="2" spans="1:8" ht="25.5" customHeight="1">
      <c r="A2" s="122"/>
      <c r="B2" s="265"/>
      <c r="C2" s="123"/>
      <c r="D2" s="263" t="s">
        <v>362</v>
      </c>
      <c r="E2" s="263"/>
      <c r="F2" s="263"/>
    </row>
    <row r="3" spans="1:8" ht="17.25" customHeight="1">
      <c r="A3" s="122"/>
      <c r="B3" s="265"/>
      <c r="C3" s="123"/>
      <c r="D3" s="264" t="s">
        <v>363</v>
      </c>
      <c r="E3" s="264"/>
      <c r="F3" s="264"/>
    </row>
    <row r="4" spans="1:8">
      <c r="A4" s="122"/>
      <c r="B4" s="265"/>
      <c r="C4" s="123"/>
      <c r="D4" s="123"/>
      <c r="E4" s="123"/>
      <c r="F4" s="123"/>
    </row>
    <row r="5" spans="1:8">
      <c r="A5" s="266" t="s">
        <v>1</v>
      </c>
      <c r="B5" s="266"/>
      <c r="C5" s="124"/>
      <c r="D5" s="123"/>
      <c r="E5" s="123"/>
      <c r="F5" s="123"/>
    </row>
    <row r="6" spans="1:8">
      <c r="A6" s="266"/>
      <c r="B6" s="266"/>
      <c r="C6" s="124"/>
      <c r="D6" s="123"/>
      <c r="E6" s="125" t="s">
        <v>364</v>
      </c>
      <c r="F6" s="123"/>
    </row>
    <row r="7" spans="1:8">
      <c r="A7" s="122"/>
      <c r="B7" s="123"/>
      <c r="C7" s="123"/>
      <c r="D7" s="123"/>
      <c r="E7" s="125" t="s">
        <v>365</v>
      </c>
      <c r="F7" s="123"/>
    </row>
    <row r="8" spans="1:8">
      <c r="A8" s="122"/>
      <c r="B8" s="123"/>
      <c r="C8" s="123"/>
      <c r="D8" s="123"/>
      <c r="E8" s="123"/>
      <c r="F8" s="123"/>
    </row>
    <row r="9" spans="1:8">
      <c r="A9" s="122"/>
      <c r="B9" s="123"/>
      <c r="C9" s="123"/>
      <c r="D9" s="123"/>
      <c r="E9" s="125" t="s">
        <v>366</v>
      </c>
      <c r="F9" s="123"/>
    </row>
    <row r="10" spans="1:8">
      <c r="A10" s="122"/>
      <c r="B10" s="123"/>
      <c r="C10" s="123"/>
      <c r="D10" s="123"/>
      <c r="E10" s="123"/>
      <c r="F10" s="123"/>
    </row>
    <row r="11" spans="1:8">
      <c r="A11" s="122"/>
      <c r="B11" s="123"/>
      <c r="C11" s="123"/>
      <c r="D11" s="123"/>
      <c r="E11" s="123"/>
      <c r="F11" s="123"/>
    </row>
    <row r="12" spans="1:8">
      <c r="A12" s="122"/>
      <c r="B12" s="123"/>
      <c r="C12" s="123"/>
      <c r="D12" s="123" t="s">
        <v>367</v>
      </c>
      <c r="E12" s="123"/>
      <c r="F12" s="123"/>
    </row>
    <row r="13" spans="1:8">
      <c r="A13" s="126" t="s">
        <v>368</v>
      </c>
      <c r="B13" s="127" t="s">
        <v>369</v>
      </c>
      <c r="C13" s="127" t="s">
        <v>370</v>
      </c>
      <c r="D13" s="127" t="s">
        <v>371</v>
      </c>
      <c r="E13" s="127" t="s">
        <v>372</v>
      </c>
      <c r="F13" s="128" t="s">
        <v>373</v>
      </c>
    </row>
    <row r="14" spans="1:8">
      <c r="A14" s="129" t="s">
        <v>374</v>
      </c>
      <c r="B14" s="130" t="s">
        <v>375</v>
      </c>
      <c r="C14" s="131">
        <v>0</v>
      </c>
      <c r="D14" s="131">
        <v>0</v>
      </c>
      <c r="E14" s="132">
        <v>0</v>
      </c>
      <c r="F14" s="133">
        <f t="shared" ref="F14:F38" si="0">C14+D14-E14</f>
        <v>0</v>
      </c>
      <c r="H14" s="133" t="s">
        <v>5</v>
      </c>
    </row>
    <row r="15" spans="1:8">
      <c r="A15" s="129" t="s">
        <v>376</v>
      </c>
      <c r="B15" s="130" t="s">
        <v>377</v>
      </c>
      <c r="C15" s="131">
        <v>0</v>
      </c>
      <c r="D15" s="131">
        <v>0</v>
      </c>
      <c r="E15" s="132">
        <v>0</v>
      </c>
      <c r="F15" s="133">
        <f t="shared" si="0"/>
        <v>0</v>
      </c>
      <c r="G15" s="134" t="s">
        <v>5</v>
      </c>
      <c r="H15" s="32" t="s">
        <v>5</v>
      </c>
    </row>
    <row r="16" spans="1:8">
      <c r="A16" s="135" t="s">
        <v>378</v>
      </c>
      <c r="B16" s="130" t="s">
        <v>379</v>
      </c>
      <c r="C16" s="131">
        <v>0</v>
      </c>
      <c r="D16" s="131">
        <v>0</v>
      </c>
      <c r="E16" s="132">
        <v>0</v>
      </c>
      <c r="F16" s="133">
        <f t="shared" si="0"/>
        <v>0</v>
      </c>
      <c r="G16" s="134" t="s">
        <v>5</v>
      </c>
      <c r="H16" s="32" t="s">
        <v>5</v>
      </c>
    </row>
    <row r="17" spans="1:11" ht="24">
      <c r="A17" s="129" t="s">
        <v>380</v>
      </c>
      <c r="B17" s="130" t="s">
        <v>381</v>
      </c>
      <c r="C17" s="131">
        <v>0</v>
      </c>
      <c r="D17" s="131">
        <v>0</v>
      </c>
      <c r="E17" s="132">
        <v>0</v>
      </c>
      <c r="F17" s="133">
        <f t="shared" si="0"/>
        <v>0</v>
      </c>
      <c r="G17" s="134"/>
    </row>
    <row r="18" spans="1:11">
      <c r="A18" s="129" t="s">
        <v>382</v>
      </c>
      <c r="B18" s="130" t="s">
        <v>383</v>
      </c>
      <c r="C18" s="131">
        <v>0</v>
      </c>
      <c r="D18" s="131">
        <v>0</v>
      </c>
      <c r="E18" s="132">
        <v>0</v>
      </c>
      <c r="F18" s="133">
        <f t="shared" si="0"/>
        <v>0</v>
      </c>
      <c r="G18" s="134" t="s">
        <v>5</v>
      </c>
      <c r="H18" s="32" t="s">
        <v>5</v>
      </c>
    </row>
    <row r="19" spans="1:11">
      <c r="A19" s="129" t="s">
        <v>384</v>
      </c>
      <c r="B19" s="130" t="s">
        <v>385</v>
      </c>
      <c r="C19" s="131">
        <v>0</v>
      </c>
      <c r="D19" s="131">
        <v>0</v>
      </c>
      <c r="E19" s="132">
        <v>0</v>
      </c>
      <c r="F19" s="133">
        <f t="shared" si="0"/>
        <v>0</v>
      </c>
      <c r="G19" s="134" t="s">
        <v>5</v>
      </c>
      <c r="H19" s="32" t="s">
        <v>5</v>
      </c>
    </row>
    <row r="20" spans="1:11">
      <c r="A20" s="129" t="s">
        <v>386</v>
      </c>
      <c r="B20" s="130" t="s">
        <v>387</v>
      </c>
      <c r="C20" s="131">
        <v>19079790.960000001</v>
      </c>
      <c r="D20" s="131">
        <v>39832196.880000003</v>
      </c>
      <c r="E20" s="132">
        <v>0</v>
      </c>
      <c r="F20" s="133">
        <f t="shared" si="0"/>
        <v>58911987.840000004</v>
      </c>
      <c r="G20" s="134"/>
      <c r="H20" s="32" t="s">
        <v>5</v>
      </c>
      <c r="I20" s="134" t="s">
        <v>5</v>
      </c>
    </row>
    <row r="21" spans="1:11">
      <c r="A21" s="129" t="s">
        <v>388</v>
      </c>
      <c r="B21" s="130" t="s">
        <v>389</v>
      </c>
      <c r="C21" s="131">
        <v>0</v>
      </c>
      <c r="D21" s="131">
        <v>0</v>
      </c>
      <c r="E21" s="136">
        <v>0</v>
      </c>
      <c r="F21" s="133">
        <f t="shared" si="0"/>
        <v>0</v>
      </c>
      <c r="G21" s="32" t="s">
        <v>5</v>
      </c>
      <c r="H21" s="32" t="s">
        <v>5</v>
      </c>
      <c r="I21" s="134" t="s">
        <v>5</v>
      </c>
    </row>
    <row r="22" spans="1:11" ht="24">
      <c r="A22" s="129" t="s">
        <v>390</v>
      </c>
      <c r="B22" s="130" t="s">
        <v>391</v>
      </c>
      <c r="C22" s="131">
        <v>0</v>
      </c>
      <c r="D22" s="131">
        <v>0</v>
      </c>
      <c r="E22" s="132">
        <v>0</v>
      </c>
      <c r="F22" s="133">
        <f t="shared" si="0"/>
        <v>0</v>
      </c>
      <c r="G22" s="134"/>
      <c r="H22" s="134" t="s">
        <v>5</v>
      </c>
      <c r="I22" s="134" t="s">
        <v>5</v>
      </c>
      <c r="J22" s="134"/>
    </row>
    <row r="23" spans="1:11">
      <c r="A23" s="129" t="s">
        <v>392</v>
      </c>
      <c r="B23" s="130" t="s">
        <v>393</v>
      </c>
      <c r="C23" s="131">
        <v>0</v>
      </c>
      <c r="D23" s="137">
        <v>0</v>
      </c>
      <c r="E23" s="132">
        <v>0</v>
      </c>
      <c r="F23" s="133">
        <f t="shared" si="0"/>
        <v>0</v>
      </c>
      <c r="G23" s="134"/>
      <c r="H23" s="134"/>
      <c r="I23" s="134"/>
      <c r="J23" s="134"/>
    </row>
    <row r="24" spans="1:11">
      <c r="A24" s="129" t="s">
        <v>394</v>
      </c>
      <c r="B24" s="130" t="s">
        <v>395</v>
      </c>
      <c r="C24" s="131">
        <v>0</v>
      </c>
      <c r="D24" s="131">
        <v>0</v>
      </c>
      <c r="E24" s="132">
        <v>0</v>
      </c>
      <c r="F24" s="133">
        <f t="shared" si="0"/>
        <v>0</v>
      </c>
      <c r="G24" s="32"/>
      <c r="H24" s="32"/>
      <c r="I24" s="32"/>
      <c r="J24" s="32"/>
    </row>
    <row r="25" spans="1:11">
      <c r="A25" s="129" t="s">
        <v>396</v>
      </c>
      <c r="B25" s="130" t="s">
        <v>397</v>
      </c>
      <c r="C25" s="131">
        <v>0</v>
      </c>
      <c r="D25" s="131">
        <v>0</v>
      </c>
      <c r="E25" s="132">
        <v>0</v>
      </c>
      <c r="F25" s="133">
        <f t="shared" si="0"/>
        <v>0</v>
      </c>
      <c r="G25" s="134"/>
      <c r="H25" s="32"/>
    </row>
    <row r="26" spans="1:11">
      <c r="A26" s="129" t="s">
        <v>398</v>
      </c>
      <c r="B26" s="130" t="s">
        <v>399</v>
      </c>
      <c r="C26" s="131">
        <v>0</v>
      </c>
      <c r="D26" s="131">
        <v>0</v>
      </c>
      <c r="E26" s="132">
        <v>0</v>
      </c>
      <c r="F26" s="133">
        <f t="shared" si="0"/>
        <v>0</v>
      </c>
      <c r="G26" s="32"/>
      <c r="H26" s="134"/>
    </row>
    <row r="27" spans="1:11">
      <c r="A27" s="129" t="s">
        <v>400</v>
      </c>
      <c r="B27" s="130" t="s">
        <v>401</v>
      </c>
      <c r="C27" s="131">
        <v>0</v>
      </c>
      <c r="D27" s="131">
        <v>0</v>
      </c>
      <c r="E27" s="132">
        <v>0</v>
      </c>
      <c r="F27" s="133">
        <f t="shared" si="0"/>
        <v>0</v>
      </c>
      <c r="H27" s="32"/>
    </row>
    <row r="28" spans="1:11">
      <c r="A28" s="129" t="s">
        <v>402</v>
      </c>
      <c r="B28" s="130" t="s">
        <v>403</v>
      </c>
      <c r="C28" s="131">
        <v>0</v>
      </c>
      <c r="D28" s="131"/>
      <c r="E28" s="132"/>
      <c r="F28" s="133">
        <f t="shared" si="0"/>
        <v>0</v>
      </c>
      <c r="H28" s="134"/>
    </row>
    <row r="29" spans="1:11">
      <c r="A29" s="138" t="s">
        <v>404</v>
      </c>
      <c r="B29" s="130" t="s">
        <v>405</v>
      </c>
      <c r="C29" s="131">
        <v>0</v>
      </c>
      <c r="D29" s="131">
        <v>0</v>
      </c>
      <c r="E29" s="132">
        <v>0</v>
      </c>
      <c r="F29" s="133">
        <f t="shared" si="0"/>
        <v>0</v>
      </c>
      <c r="H29" s="32"/>
    </row>
    <row r="30" spans="1:11">
      <c r="A30" s="138" t="s">
        <v>406</v>
      </c>
      <c r="B30" s="130" t="s">
        <v>407</v>
      </c>
      <c r="C30" s="131">
        <v>0</v>
      </c>
      <c r="D30" s="131"/>
      <c r="E30" s="132">
        <v>0</v>
      </c>
      <c r="F30" s="133">
        <f t="shared" si="0"/>
        <v>0</v>
      </c>
      <c r="G30" s="32" t="s">
        <v>5</v>
      </c>
      <c r="H30" s="32" t="s">
        <v>5</v>
      </c>
    </row>
    <row r="31" spans="1:11">
      <c r="A31" s="139" t="s">
        <v>408</v>
      </c>
      <c r="B31" s="130" t="s">
        <v>409</v>
      </c>
      <c r="C31" s="131">
        <v>0</v>
      </c>
      <c r="D31" s="131">
        <v>0</v>
      </c>
      <c r="E31" s="132">
        <v>0</v>
      </c>
      <c r="F31" s="133">
        <f t="shared" si="0"/>
        <v>0</v>
      </c>
      <c r="H31" s="32"/>
    </row>
    <row r="32" spans="1:11" ht="24">
      <c r="A32" s="139" t="s">
        <v>410</v>
      </c>
      <c r="B32" s="130" t="s">
        <v>411</v>
      </c>
      <c r="C32" s="131">
        <v>0</v>
      </c>
      <c r="D32" s="131">
        <v>0</v>
      </c>
      <c r="E32" s="132">
        <v>0</v>
      </c>
      <c r="F32" s="133">
        <f t="shared" si="0"/>
        <v>0</v>
      </c>
      <c r="H32" s="134" t="s">
        <v>5</v>
      </c>
      <c r="I32" s="134" t="s">
        <v>5</v>
      </c>
      <c r="J32" s="134" t="s">
        <v>5</v>
      </c>
      <c r="K32" s="134" t="s">
        <v>5</v>
      </c>
    </row>
    <row r="33" spans="1:11">
      <c r="A33" s="129" t="s">
        <v>412</v>
      </c>
      <c r="B33" s="130" t="s">
        <v>413</v>
      </c>
      <c r="C33" s="131">
        <v>0</v>
      </c>
      <c r="D33" s="131">
        <v>0</v>
      </c>
      <c r="E33" s="132">
        <v>0</v>
      </c>
      <c r="F33" s="133">
        <f t="shared" si="0"/>
        <v>0</v>
      </c>
      <c r="G33" s="32" t="s">
        <v>5</v>
      </c>
      <c r="H33" s="32" t="s">
        <v>5</v>
      </c>
      <c r="I33" s="32" t="s">
        <v>5</v>
      </c>
      <c r="K33" s="134" t="s">
        <v>5</v>
      </c>
    </row>
    <row r="34" spans="1:11">
      <c r="A34" s="129" t="s">
        <v>414</v>
      </c>
      <c r="B34" s="130" t="s">
        <v>415</v>
      </c>
      <c r="C34" s="131">
        <v>0</v>
      </c>
      <c r="D34" s="131">
        <v>0</v>
      </c>
      <c r="E34" s="132">
        <v>0</v>
      </c>
      <c r="F34" s="133">
        <f t="shared" si="0"/>
        <v>0</v>
      </c>
      <c r="G34" s="140" t="s">
        <v>5</v>
      </c>
      <c r="H34" s="141" t="s">
        <v>5</v>
      </c>
      <c r="K34" s="134" t="s">
        <v>5</v>
      </c>
    </row>
    <row r="35" spans="1:11">
      <c r="A35" s="129" t="s">
        <v>416</v>
      </c>
      <c r="B35" s="130" t="s">
        <v>417</v>
      </c>
      <c r="C35" s="131">
        <v>0</v>
      </c>
      <c r="D35" s="131">
        <v>0</v>
      </c>
      <c r="E35" s="132">
        <v>0</v>
      </c>
      <c r="F35" s="133">
        <f t="shared" si="0"/>
        <v>0</v>
      </c>
      <c r="K35" s="134"/>
    </row>
    <row r="36" spans="1:11">
      <c r="A36" s="139" t="s">
        <v>418</v>
      </c>
      <c r="B36" s="130" t="s">
        <v>419</v>
      </c>
      <c r="C36" s="131">
        <v>0</v>
      </c>
      <c r="D36" s="131">
        <v>0</v>
      </c>
      <c r="E36" s="132">
        <v>0</v>
      </c>
      <c r="F36" s="133">
        <f t="shared" si="0"/>
        <v>0</v>
      </c>
      <c r="H36" s="134" t="s">
        <v>5</v>
      </c>
    </row>
    <row r="37" spans="1:11">
      <c r="A37" s="129" t="s">
        <v>420</v>
      </c>
      <c r="B37" s="130" t="s">
        <v>421</v>
      </c>
      <c r="C37" s="131">
        <v>0</v>
      </c>
      <c r="D37" s="131">
        <v>0</v>
      </c>
      <c r="E37" s="132">
        <v>0</v>
      </c>
      <c r="F37" s="133">
        <f t="shared" si="0"/>
        <v>0</v>
      </c>
      <c r="H37" s="134" t="s">
        <v>5</v>
      </c>
    </row>
    <row r="38" spans="1:11">
      <c r="A38" s="129" t="s">
        <v>422</v>
      </c>
      <c r="B38" s="130" t="s">
        <v>423</v>
      </c>
      <c r="C38" s="131">
        <v>0</v>
      </c>
      <c r="D38" s="131">
        <v>0</v>
      </c>
      <c r="E38" s="132">
        <v>0</v>
      </c>
      <c r="F38" s="133">
        <f t="shared" si="0"/>
        <v>0</v>
      </c>
      <c r="H38" s="32" t="s">
        <v>5</v>
      </c>
    </row>
    <row r="39" spans="1:11">
      <c r="A39" s="129" t="s">
        <v>424</v>
      </c>
      <c r="B39" s="130" t="s">
        <v>425</v>
      </c>
      <c r="C39" s="131">
        <v>0</v>
      </c>
      <c r="D39" s="131">
        <v>0</v>
      </c>
      <c r="E39" s="132">
        <v>0</v>
      </c>
      <c r="F39" s="133">
        <f t="shared" ref="F39:F71" si="1">D39-E39</f>
        <v>0</v>
      </c>
      <c r="H39" s="32" t="s">
        <v>5</v>
      </c>
    </row>
    <row r="40" spans="1:11">
      <c r="A40" s="129" t="s">
        <v>426</v>
      </c>
      <c r="B40" s="130" t="s">
        <v>427</v>
      </c>
      <c r="C40" s="131">
        <v>0</v>
      </c>
      <c r="D40" s="131">
        <v>0</v>
      </c>
      <c r="E40" s="132">
        <v>0</v>
      </c>
      <c r="F40" s="133">
        <f t="shared" si="1"/>
        <v>0</v>
      </c>
      <c r="H40" s="133" t="s">
        <v>5</v>
      </c>
      <c r="I40" s="32" t="s">
        <v>5</v>
      </c>
      <c r="J40" s="32" t="s">
        <v>5</v>
      </c>
    </row>
    <row r="41" spans="1:11" ht="24">
      <c r="A41" s="129" t="s">
        <v>428</v>
      </c>
      <c r="B41" s="130" t="s">
        <v>429</v>
      </c>
      <c r="C41" s="131">
        <v>0</v>
      </c>
      <c r="D41" s="131"/>
      <c r="E41" s="132">
        <v>0</v>
      </c>
      <c r="F41" s="142">
        <f t="shared" si="1"/>
        <v>0</v>
      </c>
      <c r="H41" s="133" t="s">
        <v>5</v>
      </c>
      <c r="I41" s="32"/>
      <c r="J41" s="32"/>
    </row>
    <row r="42" spans="1:11" ht="24">
      <c r="A42" s="129" t="s">
        <v>430</v>
      </c>
      <c r="B42" s="130" t="s">
        <v>431</v>
      </c>
      <c r="C42" s="131">
        <v>0</v>
      </c>
      <c r="D42" s="131">
        <v>0</v>
      </c>
      <c r="E42" s="132">
        <v>0</v>
      </c>
      <c r="F42" s="142">
        <f t="shared" si="1"/>
        <v>0</v>
      </c>
      <c r="H42" s="32" t="s">
        <v>5</v>
      </c>
      <c r="I42" s="32" t="s">
        <v>5</v>
      </c>
    </row>
    <row r="43" spans="1:11" ht="24">
      <c r="A43" s="129" t="s">
        <v>432</v>
      </c>
      <c r="B43" s="130" t="s">
        <v>433</v>
      </c>
      <c r="C43" s="131">
        <v>0</v>
      </c>
      <c r="D43" s="131"/>
      <c r="E43" s="132">
        <v>0</v>
      </c>
      <c r="F43" s="142">
        <f t="shared" si="1"/>
        <v>0</v>
      </c>
      <c r="H43" s="32"/>
      <c r="I43" s="32"/>
    </row>
    <row r="44" spans="1:11">
      <c r="A44" s="129" t="s">
        <v>434</v>
      </c>
      <c r="B44" s="130" t="s">
        <v>435</v>
      </c>
      <c r="C44" s="131">
        <v>0</v>
      </c>
      <c r="D44" s="131"/>
      <c r="E44" s="132">
        <v>0</v>
      </c>
      <c r="F44" s="142">
        <f t="shared" si="1"/>
        <v>0</v>
      </c>
      <c r="H44" s="32" t="s">
        <v>5</v>
      </c>
      <c r="I44" s="32"/>
    </row>
    <row r="45" spans="1:11">
      <c r="A45" s="129" t="s">
        <v>436</v>
      </c>
      <c r="B45" s="130" t="s">
        <v>437</v>
      </c>
      <c r="C45" s="131"/>
      <c r="D45" s="131"/>
      <c r="E45" s="136">
        <v>0</v>
      </c>
      <c r="F45" s="142">
        <f t="shared" si="1"/>
        <v>0</v>
      </c>
      <c r="H45" s="32"/>
      <c r="I45" s="32"/>
    </row>
    <row r="46" spans="1:11">
      <c r="A46" s="129" t="s">
        <v>438</v>
      </c>
      <c r="B46" s="130" t="s">
        <v>439</v>
      </c>
      <c r="C46" s="130"/>
      <c r="D46" s="131">
        <v>0</v>
      </c>
      <c r="E46" s="132">
        <v>33035135.18</v>
      </c>
      <c r="F46" s="133">
        <f t="shared" si="1"/>
        <v>-33035135.18</v>
      </c>
      <c r="H46" s="32" t="s">
        <v>5</v>
      </c>
    </row>
    <row r="47" spans="1:11">
      <c r="A47" s="129" t="s">
        <v>440</v>
      </c>
      <c r="B47" s="130" t="s">
        <v>441</v>
      </c>
      <c r="C47" s="130"/>
      <c r="D47" s="131">
        <v>0</v>
      </c>
      <c r="E47" s="132">
        <v>0</v>
      </c>
      <c r="F47" s="133">
        <f t="shared" si="1"/>
        <v>0</v>
      </c>
      <c r="H47" s="32" t="s">
        <v>5</v>
      </c>
      <c r="I47" s="143" t="s">
        <v>5</v>
      </c>
    </row>
    <row r="48" spans="1:11">
      <c r="A48" s="129" t="s">
        <v>442</v>
      </c>
      <c r="B48" s="130" t="s">
        <v>443</v>
      </c>
      <c r="C48" s="130"/>
      <c r="D48" s="131">
        <v>0</v>
      </c>
      <c r="E48" s="132">
        <v>0</v>
      </c>
      <c r="F48" s="133">
        <f t="shared" si="1"/>
        <v>0</v>
      </c>
      <c r="H48" s="32" t="s">
        <v>5</v>
      </c>
      <c r="I48" s="134" t="s">
        <v>5</v>
      </c>
    </row>
    <row r="49" spans="1:9">
      <c r="A49" s="129" t="s">
        <v>444</v>
      </c>
      <c r="B49" s="130" t="s">
        <v>445</v>
      </c>
      <c r="C49" s="130"/>
      <c r="D49" s="131">
        <v>0</v>
      </c>
      <c r="E49" s="132"/>
      <c r="F49" s="133">
        <f t="shared" si="1"/>
        <v>0</v>
      </c>
      <c r="H49" s="32" t="s">
        <v>5</v>
      </c>
    </row>
    <row r="50" spans="1:9">
      <c r="A50" s="129" t="s">
        <v>444</v>
      </c>
      <c r="B50" s="130" t="s">
        <v>446</v>
      </c>
      <c r="C50" s="130"/>
      <c r="D50" s="131">
        <v>0</v>
      </c>
      <c r="E50" s="132">
        <v>0</v>
      </c>
      <c r="F50" s="133">
        <f t="shared" si="1"/>
        <v>0</v>
      </c>
      <c r="I50" s="32" t="s">
        <v>5</v>
      </c>
    </row>
    <row r="51" spans="1:9">
      <c r="A51" s="129" t="s">
        <v>447</v>
      </c>
      <c r="B51" s="130" t="s">
        <v>448</v>
      </c>
      <c r="C51" s="130"/>
      <c r="D51" s="131">
        <v>0</v>
      </c>
      <c r="E51" s="132">
        <v>0</v>
      </c>
      <c r="F51" s="133">
        <f t="shared" si="1"/>
        <v>0</v>
      </c>
    </row>
    <row r="52" spans="1:9">
      <c r="A52" s="129" t="s">
        <v>449</v>
      </c>
      <c r="B52" s="130" t="s">
        <v>450</v>
      </c>
      <c r="C52" s="130"/>
      <c r="D52" s="131">
        <v>0</v>
      </c>
      <c r="E52" s="132">
        <v>0</v>
      </c>
      <c r="F52" s="133">
        <f t="shared" si="1"/>
        <v>0</v>
      </c>
    </row>
    <row r="53" spans="1:9">
      <c r="A53" s="129" t="s">
        <v>451</v>
      </c>
      <c r="B53" s="130" t="s">
        <v>452</v>
      </c>
      <c r="C53" s="130"/>
      <c r="D53" s="131">
        <v>0</v>
      </c>
      <c r="E53" s="132">
        <v>0</v>
      </c>
      <c r="F53" s="133">
        <f t="shared" si="1"/>
        <v>0</v>
      </c>
    </row>
    <row r="54" spans="1:9">
      <c r="A54" s="129" t="s">
        <v>453</v>
      </c>
      <c r="B54" s="130" t="s">
        <v>454</v>
      </c>
      <c r="C54" s="130" t="s">
        <v>455</v>
      </c>
      <c r="D54" s="131">
        <v>0</v>
      </c>
      <c r="E54" s="132">
        <v>0</v>
      </c>
      <c r="F54" s="133">
        <f t="shared" si="1"/>
        <v>0</v>
      </c>
      <c r="H54" s="32"/>
    </row>
    <row r="55" spans="1:9">
      <c r="A55" s="129" t="s">
        <v>456</v>
      </c>
      <c r="B55" s="130" t="s">
        <v>457</v>
      </c>
      <c r="C55" s="130"/>
      <c r="D55" s="131">
        <v>0</v>
      </c>
      <c r="E55" s="132">
        <v>63313.59</v>
      </c>
      <c r="F55" s="133">
        <f t="shared" si="1"/>
        <v>-63313.59</v>
      </c>
      <c r="H55" s="32"/>
    </row>
    <row r="56" spans="1:9">
      <c r="A56" s="129" t="s">
        <v>458</v>
      </c>
      <c r="B56" s="130" t="s">
        <v>459</v>
      </c>
      <c r="C56" s="130"/>
      <c r="D56" s="131">
        <v>0</v>
      </c>
      <c r="E56" s="132">
        <v>1689755.18</v>
      </c>
      <c r="F56" s="133">
        <f t="shared" si="1"/>
        <v>-1689755.18</v>
      </c>
      <c r="H56" s="32"/>
    </row>
    <row r="57" spans="1:9">
      <c r="A57" s="129" t="s">
        <v>460</v>
      </c>
      <c r="B57" s="130" t="s">
        <v>461</v>
      </c>
      <c r="C57" s="130"/>
      <c r="D57" s="131">
        <v>0</v>
      </c>
      <c r="E57" s="132">
        <v>0</v>
      </c>
      <c r="F57" s="133">
        <f t="shared" si="1"/>
        <v>0</v>
      </c>
      <c r="H57" s="32" t="s">
        <v>5</v>
      </c>
    </row>
    <row r="58" spans="1:9">
      <c r="A58" s="129" t="s">
        <v>462</v>
      </c>
      <c r="B58" s="130" t="s">
        <v>463</v>
      </c>
      <c r="C58" s="130"/>
      <c r="D58" s="131">
        <v>0</v>
      </c>
      <c r="E58" s="132">
        <v>0</v>
      </c>
      <c r="F58" s="133">
        <f t="shared" si="1"/>
        <v>0</v>
      </c>
      <c r="H58" s="32"/>
    </row>
    <row r="59" spans="1:9">
      <c r="A59" s="129" t="s">
        <v>464</v>
      </c>
      <c r="B59" s="130" t="s">
        <v>465</v>
      </c>
      <c r="C59" s="130"/>
      <c r="D59" s="131">
        <v>0</v>
      </c>
      <c r="E59" s="132">
        <v>800000</v>
      </c>
      <c r="F59" s="133">
        <f t="shared" si="1"/>
        <v>-800000</v>
      </c>
      <c r="H59" s="32"/>
    </row>
    <row r="60" spans="1:9">
      <c r="A60" s="129" t="s">
        <v>466</v>
      </c>
      <c r="B60" s="130" t="s">
        <v>467</v>
      </c>
      <c r="C60" s="130"/>
      <c r="D60" s="131">
        <v>0</v>
      </c>
      <c r="E60" s="132">
        <v>0</v>
      </c>
      <c r="F60" s="133">
        <f t="shared" si="1"/>
        <v>0</v>
      </c>
      <c r="H60" s="32" t="s">
        <v>5</v>
      </c>
    </row>
    <row r="61" spans="1:9">
      <c r="A61" s="129" t="s">
        <v>468</v>
      </c>
      <c r="B61" s="130" t="s">
        <v>469</v>
      </c>
      <c r="C61" s="130"/>
      <c r="D61" s="131">
        <v>0</v>
      </c>
      <c r="E61" s="132">
        <v>0</v>
      </c>
      <c r="F61" s="133">
        <f t="shared" si="1"/>
        <v>0</v>
      </c>
      <c r="H61" s="32" t="s">
        <v>5</v>
      </c>
    </row>
    <row r="62" spans="1:9">
      <c r="A62" s="129" t="s">
        <v>470</v>
      </c>
      <c r="B62" s="130" t="s">
        <v>471</v>
      </c>
      <c r="C62" s="130"/>
      <c r="D62" s="131">
        <v>0</v>
      </c>
      <c r="E62" s="132">
        <v>0</v>
      </c>
      <c r="F62" s="133">
        <f t="shared" si="1"/>
        <v>0</v>
      </c>
      <c r="H62" s="32"/>
    </row>
    <row r="63" spans="1:9">
      <c r="A63" s="129" t="s">
        <v>472</v>
      </c>
      <c r="B63" s="130" t="s">
        <v>473</v>
      </c>
      <c r="C63" s="130"/>
      <c r="D63" s="131">
        <v>0</v>
      </c>
      <c r="E63" s="132">
        <v>0</v>
      </c>
      <c r="F63" s="133">
        <f t="shared" si="1"/>
        <v>0</v>
      </c>
      <c r="H63" s="32"/>
    </row>
    <row r="64" spans="1:9">
      <c r="A64" s="129" t="s">
        <v>474</v>
      </c>
      <c r="B64" s="130" t="s">
        <v>475</v>
      </c>
      <c r="C64" s="130"/>
      <c r="D64" s="131">
        <v>0</v>
      </c>
      <c r="E64" s="132">
        <v>941684</v>
      </c>
      <c r="F64" s="133">
        <f t="shared" si="1"/>
        <v>-941684</v>
      </c>
    </row>
    <row r="65" spans="1:8">
      <c r="A65" s="129" t="s">
        <v>456</v>
      </c>
      <c r="B65" s="130" t="s">
        <v>476</v>
      </c>
      <c r="C65" s="130"/>
      <c r="D65" s="131">
        <v>0</v>
      </c>
      <c r="E65" s="132">
        <v>0</v>
      </c>
      <c r="F65" s="133">
        <f t="shared" si="1"/>
        <v>0</v>
      </c>
      <c r="H65" s="32" t="s">
        <v>5</v>
      </c>
    </row>
    <row r="66" spans="1:8">
      <c r="A66" s="129" t="s">
        <v>477</v>
      </c>
      <c r="B66" s="130" t="s">
        <v>478</v>
      </c>
      <c r="C66" s="130"/>
      <c r="D66" s="131">
        <v>0</v>
      </c>
      <c r="E66" s="132">
        <v>178388.56</v>
      </c>
      <c r="F66" s="133">
        <f t="shared" si="1"/>
        <v>-178388.56</v>
      </c>
    </row>
    <row r="67" spans="1:8">
      <c r="A67" s="129" t="s">
        <v>479</v>
      </c>
      <c r="B67" s="130" t="s">
        <v>480</v>
      </c>
      <c r="C67" s="130"/>
      <c r="D67" s="131">
        <v>0</v>
      </c>
      <c r="E67" s="132">
        <v>300000</v>
      </c>
      <c r="F67" s="133">
        <f t="shared" si="1"/>
        <v>-300000</v>
      </c>
    </row>
    <row r="68" spans="1:8">
      <c r="A68" s="129" t="s">
        <v>481</v>
      </c>
      <c r="B68" s="130" t="s">
        <v>482</v>
      </c>
      <c r="C68" s="130"/>
      <c r="D68" s="131">
        <v>0</v>
      </c>
      <c r="E68" s="132">
        <v>3230643.6</v>
      </c>
      <c r="F68" s="133">
        <f t="shared" si="1"/>
        <v>-3230643.6</v>
      </c>
    </row>
    <row r="69" spans="1:8" ht="24">
      <c r="A69" s="129" t="s">
        <v>483</v>
      </c>
      <c r="B69" s="130" t="s">
        <v>484</v>
      </c>
      <c r="C69" s="130"/>
      <c r="D69" s="131">
        <v>0</v>
      </c>
      <c r="E69" s="132">
        <v>1452039.62</v>
      </c>
      <c r="F69" s="133">
        <f t="shared" si="1"/>
        <v>-1452039.62</v>
      </c>
    </row>
    <row r="70" spans="1:8">
      <c r="A70" s="129" t="s">
        <v>485</v>
      </c>
      <c r="B70" s="130" t="s">
        <v>486</v>
      </c>
      <c r="C70" s="130"/>
      <c r="D70" s="131">
        <v>0</v>
      </c>
      <c r="E70" s="132">
        <v>1881646.4</v>
      </c>
      <c r="F70" s="133">
        <f t="shared" si="1"/>
        <v>-1881646.4</v>
      </c>
      <c r="H70" s="32" t="s">
        <v>5</v>
      </c>
    </row>
    <row r="71" spans="1:8">
      <c r="A71" s="144" t="s">
        <v>487</v>
      </c>
      <c r="B71" s="130" t="s">
        <v>488</v>
      </c>
      <c r="C71" s="130"/>
      <c r="D71" s="131">
        <v>0</v>
      </c>
      <c r="E71" s="132">
        <v>0</v>
      </c>
      <c r="F71" s="133">
        <f t="shared" si="1"/>
        <v>0</v>
      </c>
      <c r="H71" s="32" t="s">
        <v>5</v>
      </c>
    </row>
    <row r="72" spans="1:8">
      <c r="A72" s="145" t="s">
        <v>489</v>
      </c>
      <c r="B72" s="146" t="s">
        <v>490</v>
      </c>
      <c r="C72" s="147">
        <f>SUM(C14:C71)</f>
        <v>19079790.960000001</v>
      </c>
      <c r="D72" s="148">
        <f>SUM(D14:D71)</f>
        <v>39832196.880000003</v>
      </c>
      <c r="E72" s="148">
        <f>SUM(E14:E70)</f>
        <v>43572606.130000003</v>
      </c>
      <c r="F72" s="149">
        <f>SUM(F14:F71)</f>
        <v>15339381.710000001</v>
      </c>
    </row>
    <row r="73" spans="1:8">
      <c r="A73" s="122"/>
      <c r="B73" s="123"/>
      <c r="C73" s="123"/>
      <c r="D73" s="123"/>
      <c r="E73" s="123"/>
      <c r="F73" s="123"/>
      <c r="G73" s="32" t="s">
        <v>5</v>
      </c>
    </row>
    <row r="74" spans="1:8">
      <c r="A74" s="122"/>
      <c r="B74" s="123"/>
      <c r="C74" s="123"/>
      <c r="D74" s="133" t="s">
        <v>455</v>
      </c>
      <c r="E74" s="123"/>
      <c r="F74" s="123"/>
    </row>
    <row r="75" spans="1:8">
      <c r="E75" s="32"/>
    </row>
    <row r="76" spans="1:8">
      <c r="D76" s="32" t="s">
        <v>5</v>
      </c>
      <c r="E76" s="32" t="s">
        <v>5</v>
      </c>
      <c r="F76" s="134" t="s">
        <v>5</v>
      </c>
      <c r="G76" s="32" t="s">
        <v>5</v>
      </c>
    </row>
    <row r="77" spans="1:8">
      <c r="D77" s="32"/>
      <c r="E77" s="32"/>
      <c r="F77" s="134"/>
    </row>
    <row r="78" spans="1:8">
      <c r="D78" t="s">
        <v>5</v>
      </c>
      <c r="E78" s="32" t="str">
        <f>H44</f>
        <v/>
      </c>
      <c r="F78" s="134" t="s">
        <v>5</v>
      </c>
      <c r="G78" s="32" t="s">
        <v>5</v>
      </c>
    </row>
    <row r="79" spans="1:8">
      <c r="D79" s="32"/>
      <c r="E79" s="32"/>
      <c r="F79" s="134"/>
    </row>
    <row r="80" spans="1:8">
      <c r="D80" t="s">
        <v>5</v>
      </c>
      <c r="E80" s="32" t="s">
        <v>5</v>
      </c>
      <c r="F80" s="150" t="s">
        <v>5</v>
      </c>
    </row>
    <row r="81" spans="4:5">
      <c r="D81" s="32"/>
      <c r="E81" s="32"/>
    </row>
  </sheetData>
  <mergeCells count="4">
    <mergeCell ref="D2:F2"/>
    <mergeCell ref="D3:F3"/>
    <mergeCell ref="B2:B4"/>
    <mergeCell ref="A5:B6"/>
  </mergeCells>
  <pageMargins left="0.7" right="0.7" top="0.75" bottom="0.75" header="0.3" footer="0.3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7"/>
  <sheetViews>
    <sheetView topLeftCell="A13" zoomScale="90" zoomScaleNormal="90" workbookViewId="0">
      <selection activeCell="C14" sqref="C14"/>
    </sheetView>
  </sheetViews>
  <sheetFormatPr baseColWidth="10" defaultColWidth="11" defaultRowHeight="15"/>
  <cols>
    <col min="1" max="1" width="65.28515625" customWidth="1"/>
    <col min="2" max="2" width="27.28515625" customWidth="1"/>
    <col min="3" max="3" width="31" customWidth="1"/>
  </cols>
  <sheetData>
    <row r="1" spans="1:3" ht="15.75">
      <c r="A1" s="256" t="s">
        <v>268</v>
      </c>
      <c r="B1" s="256"/>
    </row>
    <row r="2" spans="1:3" ht="15.75">
      <c r="A2" s="256" t="s">
        <v>1</v>
      </c>
      <c r="B2" s="256"/>
    </row>
    <row r="3" spans="1:3" ht="15.75">
      <c r="A3" s="256" t="s">
        <v>491</v>
      </c>
      <c r="B3" s="256"/>
    </row>
    <row r="4" spans="1:3" ht="15.75">
      <c r="A4" s="256" t="s">
        <v>492</v>
      </c>
      <c r="B4" s="256"/>
    </row>
    <row r="5" spans="1:3" ht="15" customHeight="1">
      <c r="A5" s="256" t="s">
        <v>4</v>
      </c>
      <c r="B5" s="256"/>
    </row>
    <row r="6" spans="1:3" ht="15" customHeight="1">
      <c r="A6" s="81" t="s">
        <v>493</v>
      </c>
      <c r="B6" s="85" t="s">
        <v>494</v>
      </c>
    </row>
    <row r="7" spans="1:3" ht="20.25" customHeight="1">
      <c r="A7" s="112" t="s">
        <v>495</v>
      </c>
      <c r="B7" s="113">
        <v>17111825.059999999</v>
      </c>
    </row>
    <row r="8" spans="1:3" ht="25.5" customHeight="1">
      <c r="A8" s="114" t="s">
        <v>496</v>
      </c>
      <c r="B8" s="115">
        <v>14701852.83</v>
      </c>
    </row>
    <row r="9" spans="1:3" ht="15" customHeight="1">
      <c r="A9" s="116" t="s">
        <v>497</v>
      </c>
      <c r="B9" s="13" t="s">
        <v>5</v>
      </c>
    </row>
    <row r="10" spans="1:3" ht="15" customHeight="1">
      <c r="A10" s="116" t="s">
        <v>498</v>
      </c>
      <c r="B10" s="13"/>
    </row>
    <row r="11" spans="1:3" ht="15.75">
      <c r="A11" s="116" t="s">
        <v>499</v>
      </c>
      <c r="B11" s="29"/>
    </row>
    <row r="12" spans="1:3" ht="15.75">
      <c r="A12" s="116" t="s">
        <v>500</v>
      </c>
      <c r="B12" s="29"/>
    </row>
    <row r="13" spans="1:3" ht="15.75">
      <c r="A13" s="116" t="s">
        <v>443</v>
      </c>
      <c r="B13" s="29"/>
    </row>
    <row r="14" spans="1:3" ht="15.75">
      <c r="A14" s="116" t="s">
        <v>501</v>
      </c>
      <c r="B14" s="29"/>
      <c r="C14" s="32">
        <f>+B19+B29</f>
        <v>2409972.23</v>
      </c>
    </row>
    <row r="15" spans="1:3" ht="15.75">
      <c r="A15" s="116" t="s">
        <v>502</v>
      </c>
      <c r="B15" s="29"/>
    </row>
    <row r="16" spans="1:3" ht="15.75">
      <c r="A16" s="116" t="s">
        <v>503</v>
      </c>
      <c r="B16" s="29"/>
    </row>
    <row r="17" spans="1:3" ht="15.75">
      <c r="A17" s="116" t="s">
        <v>504</v>
      </c>
      <c r="B17" s="29"/>
    </row>
    <row r="18" spans="1:3" ht="18.75">
      <c r="A18" s="112" t="s">
        <v>505</v>
      </c>
      <c r="B18" s="29"/>
    </row>
    <row r="19" spans="1:3" ht="18.75">
      <c r="A19" s="112" t="s">
        <v>506</v>
      </c>
      <c r="B19" s="115">
        <v>904244.85</v>
      </c>
    </row>
    <row r="20" spans="1:3" ht="15.75">
      <c r="A20" s="116" t="s">
        <v>454</v>
      </c>
      <c r="B20" s="117">
        <v>694244.85</v>
      </c>
    </row>
    <row r="21" spans="1:3" ht="15.75">
      <c r="A21" s="116" t="s">
        <v>507</v>
      </c>
      <c r="B21" s="117">
        <v>694244.85</v>
      </c>
    </row>
    <row r="22" spans="1:3" ht="15.75">
      <c r="A22" s="116" t="s">
        <v>508</v>
      </c>
      <c r="B22" s="117"/>
    </row>
    <row r="23" spans="1:3" ht="15.75">
      <c r="A23" s="116" t="s">
        <v>509</v>
      </c>
      <c r="B23" s="117"/>
    </row>
    <row r="24" spans="1:3" ht="15.75">
      <c r="A24" s="116" t="s">
        <v>510</v>
      </c>
      <c r="B24" s="117"/>
    </row>
    <row r="25" spans="1:3" ht="15.75">
      <c r="A25" s="116" t="s">
        <v>469</v>
      </c>
      <c r="B25" s="117"/>
    </row>
    <row r="26" spans="1:3" ht="15.75">
      <c r="A26" s="116" t="s">
        <v>471</v>
      </c>
      <c r="B26" s="29"/>
    </row>
    <row r="27" spans="1:3" ht="15.75">
      <c r="A27" s="116" t="s">
        <v>511</v>
      </c>
      <c r="B27" s="117"/>
    </row>
    <row r="28" spans="1:3" ht="15.75">
      <c r="A28" s="116" t="s">
        <v>512</v>
      </c>
      <c r="B28" s="117">
        <v>210000</v>
      </c>
    </row>
    <row r="29" spans="1:3" ht="18.75">
      <c r="A29" s="112" t="s">
        <v>482</v>
      </c>
      <c r="B29" s="115">
        <v>1505727.38</v>
      </c>
      <c r="C29" s="32">
        <f>+B29-436569.9</f>
        <v>1069157.48</v>
      </c>
    </row>
    <row r="30" spans="1:3" ht="15.75">
      <c r="A30" s="116" t="s">
        <v>478</v>
      </c>
      <c r="B30" s="117"/>
    </row>
    <row r="31" spans="1:3" ht="15.75">
      <c r="A31" s="116" t="s">
        <v>513</v>
      </c>
      <c r="B31" s="117"/>
    </row>
    <row r="32" spans="1:3" ht="15.75">
      <c r="A32" s="116" t="s">
        <v>514</v>
      </c>
      <c r="B32" s="117"/>
    </row>
    <row r="33" spans="1:3" ht="15.75">
      <c r="A33" s="116" t="s">
        <v>515</v>
      </c>
      <c r="B33" s="117">
        <v>164594.5</v>
      </c>
    </row>
    <row r="34" spans="1:3" ht="15.75">
      <c r="A34" s="116" t="s">
        <v>516</v>
      </c>
      <c r="B34" s="117"/>
    </row>
    <row r="35" spans="1:3" ht="15.75">
      <c r="A35" s="116" t="s">
        <v>517</v>
      </c>
      <c r="B35" s="117"/>
    </row>
    <row r="36" spans="1:3" ht="15.75">
      <c r="A36" s="116" t="s">
        <v>486</v>
      </c>
      <c r="B36" s="117">
        <v>1314076.81</v>
      </c>
      <c r="C36" s="33"/>
    </row>
    <row r="37" spans="1:3" ht="18.75">
      <c r="A37" s="112" t="s">
        <v>518</v>
      </c>
      <c r="B37" s="29"/>
    </row>
    <row r="38" spans="1:3" ht="18.75">
      <c r="A38" s="112" t="s">
        <v>519</v>
      </c>
      <c r="B38" s="29"/>
    </row>
    <row r="39" spans="1:3" ht="18.75">
      <c r="A39" s="112" t="s">
        <v>520</v>
      </c>
      <c r="B39" s="29"/>
    </row>
    <row r="40" spans="1:3" ht="15.75">
      <c r="A40" s="116" t="s">
        <v>521</v>
      </c>
      <c r="B40" s="29"/>
    </row>
    <row r="41" spans="1:3" ht="15.75">
      <c r="A41" s="116" t="s">
        <v>522</v>
      </c>
      <c r="B41" s="29"/>
    </row>
    <row r="42" spans="1:3" ht="18.75">
      <c r="A42" s="112" t="s">
        <v>523</v>
      </c>
      <c r="B42" s="118"/>
    </row>
    <row r="43" spans="1:3" ht="15.75">
      <c r="A43" s="116" t="s">
        <v>524</v>
      </c>
      <c r="B43" s="29" t="s">
        <v>525</v>
      </c>
    </row>
    <row r="44" spans="1:3" ht="15.75">
      <c r="A44" s="116" t="s">
        <v>526</v>
      </c>
      <c r="B44" s="29"/>
    </row>
    <row r="45" spans="1:3" ht="15.75">
      <c r="A45" s="116" t="s">
        <v>527</v>
      </c>
      <c r="B45" s="29"/>
    </row>
    <row r="46" spans="1:3" ht="15.75">
      <c r="A46" s="116" t="s">
        <v>528</v>
      </c>
      <c r="B46" s="29"/>
    </row>
    <row r="47" spans="1:3" ht="18.75">
      <c r="A47" s="112" t="s">
        <v>529</v>
      </c>
      <c r="B47" s="29"/>
    </row>
    <row r="48" spans="1:3" ht="18.75">
      <c r="A48" s="112" t="s">
        <v>530</v>
      </c>
      <c r="B48" s="29"/>
    </row>
    <row r="49" spans="1:3" ht="15.75">
      <c r="A49" s="116" t="s">
        <v>531</v>
      </c>
      <c r="B49" s="29"/>
    </row>
    <row r="50" spans="1:3" ht="15.75">
      <c r="A50" s="116" t="s">
        <v>532</v>
      </c>
      <c r="B50" s="29"/>
    </row>
    <row r="51" spans="1:3" ht="15.75">
      <c r="A51" s="116" t="s">
        <v>533</v>
      </c>
      <c r="B51" s="29"/>
    </row>
    <row r="52" spans="1:3" ht="15.75">
      <c r="A52" s="116" t="s">
        <v>534</v>
      </c>
      <c r="B52" s="29"/>
    </row>
    <row r="53" spans="1:3" ht="15.75">
      <c r="A53" s="116" t="s">
        <v>535</v>
      </c>
      <c r="B53" s="29"/>
    </row>
    <row r="54" spans="1:3" ht="15.75">
      <c r="A54" s="116" t="s">
        <v>536</v>
      </c>
      <c r="B54" s="117"/>
    </row>
    <row r="55" spans="1:3" ht="15.75">
      <c r="A55" s="116" t="s">
        <v>537</v>
      </c>
      <c r="B55" s="29"/>
    </row>
    <row r="56" spans="1:3" ht="15.75">
      <c r="A56" s="119" t="s">
        <v>538</v>
      </c>
      <c r="B56" s="120"/>
      <c r="C56" s="32"/>
    </row>
    <row r="57" spans="1:3">
      <c r="A57" s="121"/>
      <c r="C57" s="32"/>
    </row>
  </sheetData>
  <mergeCells count="5">
    <mergeCell ref="A1:B1"/>
    <mergeCell ref="A2:B2"/>
    <mergeCell ref="A3:B3"/>
    <mergeCell ref="A4:B4"/>
    <mergeCell ref="A5:B5"/>
  </mergeCells>
  <printOptions horizontalCentered="1"/>
  <pageMargins left="0.70866141732283505" right="0.70866141732283505" top="0.74803149606299202" bottom="0.74803149606299202" header="0.31496062992126" footer="0.31496062992126"/>
  <pageSetup scale="74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F37"/>
  <sheetViews>
    <sheetView view="pageBreakPreview" topLeftCell="B1" zoomScale="90" zoomScaleNormal="86" workbookViewId="0">
      <pane ySplit="10" topLeftCell="A11" activePane="bottomLeft" state="frozen"/>
      <selection pane="bottomLeft" activeCell="B5" sqref="B5:C5"/>
    </sheetView>
  </sheetViews>
  <sheetFormatPr baseColWidth="10" defaultColWidth="11" defaultRowHeight="15"/>
  <cols>
    <col min="1" max="1" width="22.28515625" hidden="1" customWidth="1"/>
    <col min="2" max="2" width="79.5703125" customWidth="1"/>
    <col min="3" max="3" width="19.7109375" customWidth="1"/>
    <col min="4" max="4" width="0.5703125" customWidth="1"/>
    <col min="5" max="6" width="11.42578125" hidden="1" customWidth="1"/>
  </cols>
  <sheetData>
    <row r="1" spans="1:4" ht="18.75">
      <c r="B1" s="267" t="s">
        <v>539</v>
      </c>
      <c r="C1" s="267"/>
      <c r="D1" s="98"/>
    </row>
    <row r="2" spans="1:4" ht="18.75">
      <c r="B2" s="1" t="s">
        <v>1</v>
      </c>
      <c r="C2" s="1"/>
      <c r="D2" s="98"/>
    </row>
    <row r="3" spans="1:4" ht="18.75">
      <c r="B3" s="267" t="s">
        <v>540</v>
      </c>
      <c r="C3" s="267"/>
      <c r="D3" s="98"/>
    </row>
    <row r="4" spans="1:4" ht="18.75">
      <c r="B4" s="267" t="s">
        <v>731</v>
      </c>
      <c r="C4" s="267"/>
      <c r="D4" s="98"/>
    </row>
    <row r="5" spans="1:4" ht="18.75">
      <c r="B5" s="267" t="s">
        <v>4</v>
      </c>
      <c r="C5" s="267"/>
      <c r="D5" s="98"/>
    </row>
    <row r="6" spans="1:4">
      <c r="C6" s="99"/>
    </row>
    <row r="7" spans="1:4" ht="15.75">
      <c r="A7" s="100"/>
      <c r="C7" s="99"/>
    </row>
    <row r="8" spans="1:4" ht="15" customHeight="1">
      <c r="A8" s="268" t="s">
        <v>541</v>
      </c>
      <c r="B8" s="268" t="s">
        <v>542</v>
      </c>
      <c r="C8" s="268" t="s">
        <v>494</v>
      </c>
    </row>
    <row r="9" spans="1:4" ht="15" customHeight="1">
      <c r="A9" s="269"/>
      <c r="B9" s="269"/>
      <c r="C9" s="269"/>
    </row>
    <row r="10" spans="1:4" ht="15" customHeight="1">
      <c r="A10" s="270"/>
      <c r="B10" s="269"/>
      <c r="C10" s="269"/>
    </row>
    <row r="11" spans="1:4" s="34" customFormat="1" ht="15.75">
      <c r="A11" s="101"/>
      <c r="B11" s="87" t="s">
        <v>375</v>
      </c>
      <c r="C11" s="270"/>
    </row>
    <row r="12" spans="1:4" s="34" customFormat="1" ht="15.75">
      <c r="A12" s="55">
        <v>300105134</v>
      </c>
      <c r="B12" s="87" t="s">
        <v>543</v>
      </c>
      <c r="C12" s="49"/>
    </row>
    <row r="13" spans="1:4" s="34" customFormat="1" ht="15.75">
      <c r="A13" s="102"/>
      <c r="B13" s="87" t="s">
        <v>544</v>
      </c>
      <c r="C13" s="49"/>
      <c r="D13" s="66"/>
    </row>
    <row r="14" spans="1:4" s="34" customFormat="1" ht="15.75">
      <c r="A14" s="77" t="s">
        <v>545</v>
      </c>
      <c r="B14" s="87" t="s">
        <v>546</v>
      </c>
      <c r="C14" s="103"/>
      <c r="D14" s="66"/>
    </row>
    <row r="15" spans="1:4" s="34" customFormat="1" ht="15.75">
      <c r="A15" s="77" t="s">
        <v>547</v>
      </c>
      <c r="B15" s="87" t="s">
        <v>548</v>
      </c>
      <c r="C15" s="49">
        <v>7454035.8200000003</v>
      </c>
      <c r="D15" s="66"/>
    </row>
    <row r="16" spans="1:4" s="34" customFormat="1" ht="15.75">
      <c r="A16" s="77" t="s">
        <v>549</v>
      </c>
      <c r="B16" s="87" t="s">
        <v>550</v>
      </c>
      <c r="C16" s="49"/>
      <c r="D16" s="66"/>
    </row>
    <row r="17" spans="1:6" s="34" customFormat="1" ht="15.75">
      <c r="A17" s="77" t="s">
        <v>551</v>
      </c>
      <c r="B17" s="87" t="s">
        <v>552</v>
      </c>
      <c r="C17" s="49"/>
      <c r="D17" s="66"/>
    </row>
    <row r="18" spans="1:6" s="34" customFormat="1" ht="15.75">
      <c r="A18" s="77" t="s">
        <v>553</v>
      </c>
      <c r="B18" s="87" t="s">
        <v>554</v>
      </c>
      <c r="C18" s="49"/>
      <c r="D18" s="66"/>
    </row>
    <row r="19" spans="1:6" ht="15.75">
      <c r="A19" s="77" t="s">
        <v>555</v>
      </c>
      <c r="B19" s="87" t="s">
        <v>556</v>
      </c>
      <c r="C19" s="49"/>
      <c r="D19" s="62"/>
    </row>
    <row r="20" spans="1:6" ht="15.75">
      <c r="A20" s="77"/>
      <c r="B20" s="77" t="s">
        <v>557</v>
      </c>
      <c r="C20" s="104">
        <v>18000000</v>
      </c>
      <c r="D20" s="62"/>
    </row>
    <row r="21" spans="1:6" ht="15.75">
      <c r="A21" s="77"/>
      <c r="B21" s="77" t="s">
        <v>558</v>
      </c>
      <c r="C21" s="104"/>
      <c r="D21" s="62"/>
    </row>
    <row r="22" spans="1:6" ht="15.75">
      <c r="A22" s="105"/>
      <c r="B22" s="77" t="s">
        <v>559</v>
      </c>
      <c r="C22" s="104"/>
      <c r="D22" s="62"/>
    </row>
    <row r="23" spans="1:6" ht="15.75">
      <c r="A23" s="105"/>
      <c r="B23" s="77" t="s">
        <v>560</v>
      </c>
      <c r="C23" s="106"/>
      <c r="D23" s="62"/>
    </row>
    <row r="24" spans="1:6" ht="15.75">
      <c r="A24" s="105"/>
      <c r="B24" s="102" t="s">
        <v>561</v>
      </c>
      <c r="C24" s="82">
        <f>SUM(C12:C23)</f>
        <v>25454035.82</v>
      </c>
      <c r="D24" s="62"/>
    </row>
    <row r="25" spans="1:6" ht="15.75">
      <c r="A25" s="100"/>
      <c r="B25" s="34"/>
    </row>
    <row r="26" spans="1:6" ht="15.75">
      <c r="A26" s="100"/>
      <c r="C26" s="33"/>
    </row>
    <row r="27" spans="1:6" ht="15" customHeight="1">
      <c r="A27" s="107" t="s">
        <v>541</v>
      </c>
      <c r="B27" s="108" t="s">
        <v>562</v>
      </c>
      <c r="C27" s="107" t="s">
        <v>494</v>
      </c>
    </row>
    <row r="28" spans="1:6" ht="15.75">
      <c r="A28" s="77">
        <v>9995028000</v>
      </c>
      <c r="B28" s="77" t="s">
        <v>563</v>
      </c>
      <c r="C28" s="49">
        <v>0</v>
      </c>
      <c r="F28" t="s">
        <v>367</v>
      </c>
    </row>
    <row r="29" spans="1:6" ht="15.75">
      <c r="A29" s="77">
        <v>9995028001</v>
      </c>
      <c r="B29" s="77" t="s">
        <v>564</v>
      </c>
      <c r="C29" s="49"/>
    </row>
    <row r="30" spans="1:6" ht="15.75">
      <c r="A30" s="77">
        <v>2110003000</v>
      </c>
      <c r="B30" s="109" t="s">
        <v>565</v>
      </c>
      <c r="C30" s="49"/>
    </row>
    <row r="31" spans="1:6" ht="15.75">
      <c r="A31" s="77">
        <v>9998014000</v>
      </c>
      <c r="B31" s="109" t="s">
        <v>566</v>
      </c>
      <c r="C31" s="49"/>
    </row>
    <row r="32" spans="1:6" ht="15.75">
      <c r="A32" s="77"/>
      <c r="B32" s="77" t="s">
        <v>567</v>
      </c>
      <c r="C32" s="110" t="s">
        <v>455</v>
      </c>
    </row>
    <row r="33" spans="1:3" ht="15.75">
      <c r="A33" s="77">
        <v>100198000</v>
      </c>
      <c r="B33" s="77" t="s">
        <v>568</v>
      </c>
      <c r="C33" s="49"/>
    </row>
    <row r="34" spans="1:3" ht="15.75">
      <c r="A34" s="77">
        <v>100198001</v>
      </c>
      <c r="B34" s="77" t="s">
        <v>569</v>
      </c>
      <c r="C34" s="110"/>
    </row>
    <row r="35" spans="1:3" ht="15.75">
      <c r="A35" s="77"/>
      <c r="B35" s="102" t="s">
        <v>570</v>
      </c>
      <c r="C35" s="111">
        <f>SUM(C28:C34)</f>
        <v>0</v>
      </c>
    </row>
    <row r="36" spans="1:3" ht="15.75">
      <c r="A36" s="100"/>
    </row>
    <row r="37" spans="1:3" ht="15.75">
      <c r="B37" s="102" t="s">
        <v>571</v>
      </c>
      <c r="C37" s="111">
        <f>SUM(C28:C36)</f>
        <v>0</v>
      </c>
    </row>
  </sheetData>
  <mergeCells count="7">
    <mergeCell ref="B1:C1"/>
    <mergeCell ref="B3:C3"/>
    <mergeCell ref="B4:C4"/>
    <mergeCell ref="B5:C5"/>
    <mergeCell ref="A8:A10"/>
    <mergeCell ref="B8:B10"/>
    <mergeCell ref="C8:C11"/>
  </mergeCells>
  <pageMargins left="0.7" right="0.7" top="0.75" bottom="0.75" header="0.3" footer="0.3"/>
  <pageSetup scale="91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B12"/>
  <sheetViews>
    <sheetView workbookViewId="0">
      <selection activeCell="A5" sqref="A5:B5"/>
    </sheetView>
  </sheetViews>
  <sheetFormatPr baseColWidth="10" defaultColWidth="11" defaultRowHeight="15"/>
  <cols>
    <col min="1" max="1" width="56.140625" customWidth="1"/>
    <col min="2" max="2" width="24.85546875" customWidth="1"/>
  </cols>
  <sheetData>
    <row r="1" spans="1:2" ht="18.75">
      <c r="A1" s="267" t="s">
        <v>572</v>
      </c>
      <c r="B1" s="267"/>
    </row>
    <row r="2" spans="1:2" ht="18.75">
      <c r="A2" s="1" t="s">
        <v>573</v>
      </c>
      <c r="B2" s="1"/>
    </row>
    <row r="3" spans="1:2" ht="18.75">
      <c r="A3" s="267" t="s">
        <v>574</v>
      </c>
      <c r="B3" s="267"/>
    </row>
    <row r="4" spans="1:2" ht="18.75">
      <c r="A4" s="267" t="s">
        <v>732</v>
      </c>
      <c r="B4" s="267"/>
    </row>
    <row r="5" spans="1:2" ht="18.75">
      <c r="A5" s="267" t="s">
        <v>4</v>
      </c>
      <c r="B5" s="267"/>
    </row>
    <row r="6" spans="1:2" ht="15.75">
      <c r="A6" s="34"/>
      <c r="B6" s="35"/>
    </row>
    <row r="7" spans="1:2" ht="15.75">
      <c r="A7" s="34"/>
      <c r="B7" s="35"/>
    </row>
    <row r="8" spans="1:2" ht="15" customHeight="1">
      <c r="A8" s="36" t="s">
        <v>575</v>
      </c>
      <c r="B8" s="37" t="s">
        <v>494</v>
      </c>
    </row>
    <row r="9" spans="1:2" ht="15.75">
      <c r="A9" s="77" t="s">
        <v>576</v>
      </c>
      <c r="B9" s="78"/>
    </row>
    <row r="10" spans="1:2" ht="15.75">
      <c r="A10" s="40" t="s">
        <v>577</v>
      </c>
      <c r="B10" s="49"/>
    </row>
    <row r="11" spans="1:2" ht="15.75">
      <c r="A11" s="40" t="s">
        <v>578</v>
      </c>
      <c r="B11" s="49">
        <v>309758.19</v>
      </c>
    </row>
    <row r="12" spans="1:2" ht="15.75">
      <c r="A12" s="42" t="s">
        <v>579</v>
      </c>
      <c r="B12" s="8">
        <f>+B9+B10+B11</f>
        <v>309758.19</v>
      </c>
    </row>
  </sheetData>
  <mergeCells count="4">
    <mergeCell ref="A1:B1"/>
    <mergeCell ref="A3:B3"/>
    <mergeCell ref="A4:B4"/>
    <mergeCell ref="A5:B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20</vt:i4>
      </vt:variant>
      <vt:variant>
        <vt:lpstr>Rangos con nombre</vt:lpstr>
      </vt:variant>
      <vt:variant>
        <vt:i4>3</vt:i4>
      </vt:variant>
    </vt:vector>
  </HeadingPairs>
  <TitlesOfParts>
    <vt:vector size="23" baseType="lpstr">
      <vt:lpstr>Balanza Comprobacion</vt:lpstr>
      <vt:lpstr>ESF SNS</vt:lpstr>
      <vt:lpstr>ERF SRS</vt:lpstr>
      <vt:lpstr>ECAMP</vt:lpstr>
      <vt:lpstr>EST. Flujo Efc</vt:lpstr>
      <vt:lpstr>balanza comprobacion mayo</vt:lpstr>
      <vt:lpstr>Total Gasto</vt:lpstr>
      <vt:lpstr>nota7 Efectivo</vt:lpstr>
      <vt:lpstr>nota13 Benef.Emplxp Corto Plazo</vt:lpstr>
      <vt:lpstr>nota8 Cuenta por Cobrar</vt:lpstr>
      <vt:lpstr>nota11 CXP Corto plazo</vt:lpstr>
      <vt:lpstr>nota17 Ingresos</vt:lpstr>
      <vt:lpstr>nota12 Retenciones y Acum.</vt:lpstr>
      <vt:lpstr>nota10 Mobiliario Eq. Ofc.</vt:lpstr>
      <vt:lpstr>nota14 CXP Largo Plazo</vt:lpstr>
      <vt:lpstr>Patrimonio</vt:lpstr>
      <vt:lpstr>nota9 Inventario</vt:lpstr>
      <vt:lpstr>Hoja1</vt:lpstr>
      <vt:lpstr>Benef. Empl x pagar Larg. Plaz</vt:lpstr>
      <vt:lpstr>Gastos</vt:lpstr>
      <vt:lpstr>'Balanza Comprobacion'!Área_de_impresión</vt:lpstr>
      <vt:lpstr>'ESF SNS'!Área_de_impresión</vt:lpstr>
      <vt:lpstr>'nota8 Cuenta por Cobrar'!Área_de_impresión</vt:lpstr>
    </vt:vector>
  </TitlesOfParts>
  <Company>Windows User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Ylkania Botello</dc:creator>
  <cp:lastModifiedBy>Hewlett-Packard Company</cp:lastModifiedBy>
  <cp:lastPrinted>2025-08-31T19:34:27Z</cp:lastPrinted>
  <dcterms:created xsi:type="dcterms:W3CDTF">2018-05-02T13:48:00Z</dcterms:created>
  <dcterms:modified xsi:type="dcterms:W3CDTF">2025-10-17T19:36:52Z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08D3B0BA45A042BAA946D8450E04B29E_12</vt:lpwstr>
  </property>
  <property fmtid="{D5CDD505-2E9C-101B-9397-08002B2CF9AE}" pid="3" name="KSOProductBuildVer">
    <vt:lpwstr>3082-12.2.0.19307</vt:lpwstr>
  </property>
</Properties>
</file>