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tabRatio="923" firstSheet="6" activeTab="6"/>
  </bookViews>
  <sheets>
    <sheet name="Balanza Comprobacion" sheetId="31" state="hidden" r:id="rId1"/>
    <sheet name="ERF SRS" sheetId="19" state="hidden" r:id="rId2"/>
    <sheet name="ECAMP" sheetId="21" state="hidden" r:id="rId3"/>
    <sheet name="EST. Flujo Efc" sheetId="20" state="hidden" r:id="rId4"/>
    <sheet name="balanza comprobacion mayo" sheetId="32" state="hidden" r:id="rId5"/>
    <sheet name="Total Gasto" sheetId="23" state="hidden" r:id="rId6"/>
    <sheet name="ESF SNS" sheetId="18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nota9 Inventario" sheetId="10" r:id="rId16"/>
    <sheet name="Patrimonio" sheetId="15" state="hidden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6">'ESF SNS'!$B$1:$K$70</definedName>
    <definedName name="_xlnm.Print_Area" localSheetId="9">'nota8 Cuenta por Cobrar'!$B$1:$D$29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5"/>
  <c r="B12" i="10"/>
  <c r="B12" i="22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7" i="16"/>
  <c r="B26" i="16"/>
  <c r="B11" i="16"/>
  <c r="B11" i="12"/>
  <c r="C17" i="9"/>
  <c r="B12" i="14"/>
  <c r="C37" i="8"/>
  <c r="C35" i="8"/>
  <c r="C24" i="8"/>
  <c r="G56" i="18"/>
  <c r="B11" i="15" s="1"/>
  <c r="G46" i="18"/>
  <c r="G52" i="18" s="1"/>
  <c r="I43" i="18"/>
  <c r="I53" i="18" s="1"/>
  <c r="I63" i="18" s="1"/>
  <c r="G38" i="18"/>
  <c r="G35" i="18"/>
  <c r="I30" i="18"/>
  <c r="I28" i="18"/>
  <c r="G25" i="18"/>
  <c r="G24" i="18"/>
  <c r="G23" i="18"/>
  <c r="G22" i="18"/>
  <c r="I18" i="18"/>
  <c r="G17" i="18"/>
  <c r="G15" i="18"/>
  <c r="G14" i="18"/>
  <c r="G11" i="18"/>
  <c r="I8" i="18"/>
  <c r="D2" i="1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30" i="19"/>
  <c r="F30" i="19"/>
  <c r="H24" i="19"/>
  <c r="F24" i="19"/>
  <c r="H23" i="19"/>
  <c r="F17" i="19"/>
  <c r="H14" i="19"/>
  <c r="F14" i="19"/>
  <c r="F12" i="19"/>
  <c r="H8" i="19"/>
  <c r="H180" i="31"/>
  <c r="D179" i="31"/>
  <c r="C179" i="31"/>
  <c r="G43" i="18" l="1"/>
  <c r="G53" i="18" s="1"/>
  <c r="G18" i="18"/>
  <c r="G28" i="18"/>
  <c r="G30" i="18" s="1"/>
  <c r="G61" i="18"/>
  <c r="G63" i="18" l="1"/>
  <c r="K63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<sst xmlns="http://schemas.openxmlformats.org/spreadsheetml/2006/main" count="1149" uniqueCount="735">
  <si>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</si>
  <si>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</si>
  <si>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</si>
  <si>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</si>
  <si>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</si>
  <si>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</si>
  <si>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</si>
  <si>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</si>
  <si>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</si>
  <si>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</si>
  <si>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</si>
  <si>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</si>
  <si>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</si>
  <si>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</si>
  <si>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</si>
  <si>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</si>
  <si>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</si>
  <si>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</si>
  <si>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</si>
  <si>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</si>
  <si>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</si>
  <si>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</si>
  <si>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</si>
  <si>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</si>
  <si>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</si>
  <si>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</si>
  <si>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</si>
  <si>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</si>
  <si>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</si>
  <si>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</si>
  <si>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</si>
  <si>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</si>
  <si>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</si>
  <si>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</si>
  <si>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</si>
  <si>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</si>
  <si>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</si>
  <si>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</si>
  <si>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</si>
  <si>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</si>
  <si>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</si>
  <si>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</si>
  <si>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</si>
  <si>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</si>
  <si>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</si>
  <si>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</si>
  <si>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</si>
  <si>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</si>
  <si>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</si>
  <si>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</si>
  <si>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</si>
  <si>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</si>
  <si>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</si>
  <si>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</si>
  <si>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</si>
  <si>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</si>
  <si>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</si>
  <si>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</si>
  <si>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</si>
  <si>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</si>
  <si>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</si>
  <si>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</si>
  <si>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</si>
  <si>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</si>
  <si>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</si>
  <si>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</si>
  <si>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</si>
  <si>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</si>
  <si>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</si>
  <si>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</si>
  <si>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</si>
  <si>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</si>
  <si>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</si>
  <si>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</si>
  <si>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</si>
  <si>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</si>
  <si>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</si>
  <si>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</si>
  <si>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</si>
  <si>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</si>
  <si>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</si>
  <si>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</si>
  <si>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</si>
  <si>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</si>
  <si>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</si>
  <si>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</si>
  <si>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</si>
  <si>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</si>
  <si>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</si>
  <si>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</si>
  <si>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</si>
  <si>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</si>
  <si>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</si>
  <si>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</si>
  <si>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</si>
  <si>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</si>
  <si>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</si>
  <si>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</si>
  <si>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</si>
  <si>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</si>
  <si>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</si>
  <si>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</si>
  <si>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</si>
  <si>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</si>
  <si>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</si>
  <si>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</si>
  <si>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</si>
  <si>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</si>
  <si>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</si>
  <si>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</si>
  <si>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</si>
  <si>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</si>
  <si>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</si>
  <si>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</si>
  <si>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</si>
  <si>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</si>
  <si>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</si>
  <si>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</si>
  <si>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</si>
  <si>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</si>
  <si>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</si>
  <si>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</si>
  <si>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</si>
  <si>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</si>
  <si>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</si>
  <si>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</si>
  <si>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</si>
  <si>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</si>
  <si>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</si>
  <si>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</si>
  <si>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</si>
  <si>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</si>
  <si>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</si>
  <si>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</si>
  <si>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</si>
  <si>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</si>
  <si>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</si>
  <si>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</si>
  <si>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</si>
  <si>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</si>
  <si>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</si>
  <si>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</si>
  <si>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</si>
  <si>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</si>
  <si>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</si>
  <si>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</si>
  <si>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</si>
  <si>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</si>
  <si>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</si>
  <si>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</si>
  <si>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</si>
  <si>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</si>
  <si>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</si>
  <si>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</si>
  <si>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</si>
  <si>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</si>
  <si>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</si>
  <si>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</si>
  <si>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</si>
  <si>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</si>
  <si>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</si>
  <si>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</si>
  <si>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</si>
  <si>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</si>
  <si>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</si>
  <si>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</si>
  <si>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</si>
  <si>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</si>
  <si>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</si>
  <si>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</si>
  <si>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</si>
  <si>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</si>
  <si>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</si>
  <si>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</si>
  <si>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</si>
  <si>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</si>
  <si>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</si>
  <si>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</si>
  <si>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</si>
  <si>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</si>
  <si>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</si>
  <si>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</si>
  <si>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</si>
  <si>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</si>
  <si>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</si>
  <si>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</si>
  <si>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</si>
  <si>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</si>
  <si>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</si>
  <si>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</si>
  <si>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</si>
  <si>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</si>
  <si>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</si>
  <si>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</si>
  <si>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</si>
  <si>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</si>
  <si>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</si>
  <si>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</si>
  <si>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</si>
  <si>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</si>
  <si>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</si>
  <si>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</si>
  <si>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</si>
  <si>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</si>
  <si>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</si>
  <si>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</si>
  <si>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</si>
  <si>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</si>
  <si>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</si>
  <si>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</si>
  <si>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</si>
  <si>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</si>
  <si>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</si>
  <si>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</si>
  <si>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</si>
  <si>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</si>
  <si>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</si>
  <si>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</si>
  <si>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</si>
  <si>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</si>
  <si>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Resultados positivos (ahorro) / negativo (desahorro)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</si>
  <si>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</si>
  <si>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</si>
  <si>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</si>
  <si>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</si>
  <si>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</si>
  <si>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</si>
  <si>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</si>
  <si>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</si>
  <si>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</si>
  <si>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</si>
  <si>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</si>
  <si>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</si>
  <si>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</si>
  <si>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</si>
  <si>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</si>
  <si>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</si>
  <si>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</si>
  <si>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</si>
  <si>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</si>
  <si>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</si>
  <si>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</si>
  <si>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</si>
  <si>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</si>
  <si>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</si>
  <si>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</si>
  <si>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</si>
  <si>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</si>
  <si>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</si>
  <si>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</si>
  <si>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</si>
  <si>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</si>
  <si>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</si>
  <si>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</si>
  <si>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</si>
  <si>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</si>
  <si>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</si>
  <si>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</si>
  <si>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</si>
  <si>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</si>
  <si>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</si>
  <si>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</si>
  <si>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</si>
  <si>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</si>
  <si>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</si>
  <si>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</si>
  <si>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</si>
  <si>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</si>
  <si>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</si>
  <si>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</si>
  <si>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</si>
  <si>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</si>
  <si>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</si>
  <si>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</si>
  <si>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</si>
  <si>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</si>
  <si>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</si>
  <si>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</si>
  <si>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</si>
  <si>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</si>
  <si>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</si>
  <si>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</si>
  <si>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</si>
  <si>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</si>
  <si>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</si>
  <si>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</si>
  <si>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</si>
  <si>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</si>
  <si>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</si>
  <si>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</si>
  <si>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</si>
  <si>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</si>
  <si>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</si>
  <si>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</si>
  <si>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</si>
  <si>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</si>
  <si>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</si>
  <si>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</si>
  <si>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</si>
  <si>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</si>
  <si>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</si>
  <si>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</si>
  <si>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</si>
  <si>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</si>
  <si>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</si>
  <si>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</si>
  <si>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</si>
  <si>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</si>
  <si>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</si>
  <si>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</si>
  <si>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</si>
  <si>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</si>
  <si>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</si>
  <si>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</si>
  <si>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</si>
  <si>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</si>
  <si>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</si>
  <si>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</si>
  <si>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</si>
  <si>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</si>
  <si>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</si>
  <si>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</si>
  <si>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</si>
  <si>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</si>
  <si>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</si>
  <si>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</si>
  <si>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</si>
  <si>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</si>
  <si>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</si>
  <si>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</si>
  <si>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</si>
  <si>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</si>
  <si>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</si>
  <si>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</si>
  <si>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</si>
  <si>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</si>
  <si>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</si>
  <si>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</si>
  <si>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</si>
  <si>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</si>
  <si>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</si>
  <si>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</si>
  <si>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</si>
  <si>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</si>
  <si>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</si>
  <si>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</si>
  <si>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</si>
  <si>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</si>
  <si>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</si>
  <si>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</si>
  <si>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</si>
  <si>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</si>
  <si>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</si>
  <si>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</si>
  <si>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</si>
  <si>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</si>
  <si>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</si>
  <si>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</si>
  <si>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</si>
  <si>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</si>
  <si>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</si>
  <si>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</si>
  <si>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</si>
  <si>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</si>
  <si>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</si>
  <si>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</si>
  <si>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</si>
  <si>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</si>
  <si>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</si>
  <si>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</si>
  <si>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</si>
  <si>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</si>
  <si>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</si>
  <si>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</si>
  <si>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</si>
  <si>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</si>
  <si>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</si>
  <si>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</si>
  <si>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</si>
  <si>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</si>
  <si>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</si>
  <si>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</si>
  <si>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</si>
  <si>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</si>
  <si>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</si>
  <si>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</si>
  <si>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</si>
  <si>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</si>
  <si>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</si>
  <si>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</si>
  <si>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</si>
  <si>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</si>
  <si>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</si>
  <si>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</si>
  <si>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</si>
  <si>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</si>
  <si>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</si>
  <si>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</si>
  <si>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</si>
  <si>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</si>
  <si>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</si>
  <si>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</si>
  <si>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</si>
  <si>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</si>
  <si>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</si>
  <si>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</si>
  <si>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</si>
  <si>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</si>
  <si>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</si>
  <si>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</si>
  <si>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</si>
  <si>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</si>
  <si>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</si>
  <si>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</si>
  <si>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</si>
  <si>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</si>
  <si>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</si>
  <si>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</si>
  <si>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</si>
  <si>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</si>
  <si>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</si>
  <si>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</si>
  <si>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</si>
  <si>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</si>
  <si>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</si>
  <si>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</si>
  <si>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</si>
  <si>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</si>
  <si>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</si>
  <si>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</si>
  <si>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</si>
  <si>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</si>
  <si>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</si>
  <si>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</si>
  <si>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</si>
  <si>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</si>
  <si>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</si>
  <si>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</si>
  <si>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</si>
  <si>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</si>
  <si>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</si>
  <si>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</si>
  <si>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</si>
  <si>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</si>
  <si>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</si>
  <si>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</si>
  <si>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</si>
  <si>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</si>
  <si>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</si>
  <si>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</si>
  <si>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</si>
  <si>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</si>
  <si>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</si>
  <si>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</si>
  <si>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</si>
  <si>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</si>
  <si>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</si>
  <si>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</si>
  <si>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</si>
  <si>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</si>
  <si>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</si>
  <si>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</si>
  <si>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</si>
  <si>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</si>
  <si>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Estado de Situación Financiera</t>
  </si>
  <si>
    <t>AL 30 DE JUNIO 2025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</si>
  <si>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</si>
  <si>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</si>
  <si>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</si>
  <si>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</si>
  <si>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</si>
  <si>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</si>
  <si>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</si>
  <si>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</si>
  <si>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</si>
  <si>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</si>
  <si>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</si>
  <si>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</si>
  <si>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</si>
  <si>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</si>
  <si>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</si>
  <si>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</si>
  <si>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</si>
  <si>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</si>
  <si>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</si>
  <si>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</si>
  <si>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</si>
  <si>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</si>
  <si>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</si>
  <si>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</si>
  <si>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</si>
  <si>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</si>
  <si>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</si>
  <si>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</si>
  <si>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</si>
  <si>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</si>
  <si>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</si>
  <si>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</si>
  <si>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</si>
  <si>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</si>
  <si>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</si>
  <si>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</si>
  <si>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</si>
  <si>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</si>
  <si>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</si>
  <si>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</si>
  <si>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</si>
  <si>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</si>
  <si>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</si>
  <si>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</si>
  <si>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</si>
  <si>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</si>
  <si>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</si>
  <si>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</si>
  <si>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</si>
  <si>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</si>
  <si>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</si>
  <si>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</si>
  <si>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</si>
  <si>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</si>
  <si>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</si>
  <si>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</si>
  <si>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</si>
  <si>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</si>
  <si>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</si>
  <si>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</si>
  <si>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</si>
  <si>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</si>
  <si>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</si>
  <si>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</si>
  <si>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</si>
  <si>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</si>
  <si>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</si>
  <si>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</si>
  <si>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</si>
  <si>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</si>
  <si>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</si>
  <si>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</si>
  <si>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</si>
  <si>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</si>
  <si>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Regional de Salud</t>
  </si>
  <si>
    <t xml:space="preserve">Nota # 7: Efectivo Caja y Bancos </t>
  </si>
  <si>
    <t>Del ejercicio terminado al 30 DE JUNIO 2025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</si>
  <si>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</si>
  <si>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</si>
  <si>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</si>
  <si>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</si>
  <si>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</si>
  <si>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</si>
  <si>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</si>
  <si>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</si>
  <si>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</si>
  <si>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</si>
  <si>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</si>
  <si>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</si>
  <si>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</si>
  <si>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</si>
  <si>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</si>
  <si>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</si>
  <si>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</si>
  <si>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</si>
  <si>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</si>
  <si>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</si>
  <si>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</si>
  <si>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</si>
  <si>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</si>
  <si>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</si>
  <si>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</si>
  <si>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</si>
  <si>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</si>
  <si>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</si>
  <si>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</si>
  <si>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</si>
  <si>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</si>
  <si>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</si>
  <si>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</si>
  <si>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</si>
  <si>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Del ejercicio terminado Al 30 de JUNIO del 2025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</si>
  <si>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</si>
  <si>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</si>
  <si>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</si>
  <si>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</si>
  <si>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</si>
  <si>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</si>
  <si>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</si>
  <si>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 xml:space="preserve">Del ejercicio terminado al 30 JUNIO del 2025 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</si>
  <si>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</si>
  <si>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</si>
  <si>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</si>
  <si>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</si>
  <si>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</si>
  <si>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</si>
  <si>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</si>
  <si>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</si>
  <si>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</si>
  <si>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</si>
  <si>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</si>
  <si>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 xml:space="preserve">Del ejercicio terminado Al 30 JUNIO del 2025 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</si>
  <si>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</si>
  <si>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</si>
  <si>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</si>
  <si>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</si>
  <si>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</si>
  <si>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</si>
  <si>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</si>
  <si>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</si>
  <si>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</si>
  <si>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</si>
  <si>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</si>
  <si>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</si>
  <si>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</si>
  <si>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</si>
  <si>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</si>
  <si>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</si>
  <si>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</si>
  <si>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</si>
  <si>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</si>
  <si>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</si>
  <si>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</si>
  <si>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</si>
  <si>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</si>
  <si>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</si>
  <si>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</si>
  <si>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</si>
  <si>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</si>
  <si>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</si>
  <si>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</si>
  <si>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</si>
  <si>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</si>
  <si>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</si>
  <si>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</si>
  <si>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</si>
  <si>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</si>
  <si>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</si>
  <si>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</si>
  <si>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</si>
  <si>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</si>
  <si>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</si>
  <si>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</si>
  <si>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</si>
  <si>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</si>
  <si>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>Nota # 9: Inventario</t>
  </si>
  <si>
    <t>Descripción</t>
  </si>
  <si>
    <t>Inventario Medicamentos</t>
  </si>
  <si>
    <t>Total Inventario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</si>
  <si>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</si>
  <si>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</si>
  <si>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</si>
  <si>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</si>
  <si>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</si>
  <si>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</si>
  <si>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</si>
  <si>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</si>
  <si>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</si>
  <si>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</si>
  <si>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</si>
  <si>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</si>
  <si>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</si>
  <si>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</si>
  <si>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</si>
  <si>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</si>
  <si>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</si>
  <si>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</si>
  <si>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</si>
  <si>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</si>
  <si>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</si>
  <si>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</si>
  <si>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</si>
  <si>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</si>
  <si>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</si>
  <si>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</si>
  <si>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</si>
  <si>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</si>
  <si>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</si>
  <si>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</si>
  <si>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</si>
  <si>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</si>
  <si>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</si>
  <si>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</si>
  <si>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</si>
  <si>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</si>
  <si>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</si>
  <si>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</si>
  <si>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</si>
  <si>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</si>
  <si>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</si>
  <si>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</si>
  <si>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</si>
  <si>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</si>
  <si>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</si>
  <si>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</si>
  <si>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</si>
  <si>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</si>
  <si>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</si>
  <si>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</si>
  <si>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</si>
  <si>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</si>
  <si>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</si>
  <si>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</si>
  <si>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</si>
  <si>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</si>
  <si>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</si>
  <si>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</si>
  <si>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</si>
  <si>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</si>
  <si>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</si>
  <si>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</si>
  <si>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</si>
  <si>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</si>
  <si>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</si>
  <si>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</si>
  <si>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</si>
  <si>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</si>
  <si>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</si>
  <si>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</si>
  <si>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</si>
  <si>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</si>
  <si>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</si>
  <si>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</si>
  <si>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</si>
  <si>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</si>
  <si>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</si>
  <si>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</si>
  <si>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</si>
  <si>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</si>
  <si>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</si>
  <si>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</si>
  <si>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</si>
  <si>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</si>
  <si>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</si>
  <si>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</si>
  <si>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</si>
  <si>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Contabilidad y Finanzas</t>
  </si>
  <si>
    <t xml:space="preserve">Inventario de Material Med. Quirúrjicos. </t>
  </si>
  <si>
    <t>Inventario de Útiles y Suministro 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</si>
</sst>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(* #,##0_);_(* \(#,##0\);_(* &quot;-&quot;??_);_(@_)"/>
    <numFmt numFmtId="168" formatCode="_(* #,##0_);_(* \(#,##0\);_(* &quot;-&quot;_);_(@_)"/>
    <numFmt numFmtId="169" formatCode="_(&quot;RD$&quot;* #,##0_);_(&quot;RD$&quot;* \(#,##0\);_(&quot;RD$&quot;* &quot;-&quot;_);_(@_)"/>
    <numFmt numFmtId="170" formatCode="#,##0.0000000"/>
  </numFmts>
  <fonts count="60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1"/>
      <color rgb="FF000000"/>
      <name val="Calibri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u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8"/>
      <color indexed="8"/>
      <name val="Times New Roman"/>
      <charset val="134"/>
    </font>
    <font>
      <sz val="7"/>
      <color rgb="FF212121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  <font>
      <b/>
      <sz val="14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  <font>
      <b/>
      <u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164" fontId="5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49" fillId="0" borderId="0"/>
    <xf numFmtId="0" fontId="11" fillId="0" borderId="0"/>
    <xf numFmtId="0" fontId="55" fillId="0" borderId="0"/>
    <xf numFmtId="0" fontId="11" fillId="0" borderId="0"/>
  </cellStyleXfs>
  <cellXfs count="298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164" fontId="0" fillId="0" borderId="0" xfId="0" applyNumberFormat="1"/>
    <xf numFmtId="4" fontId="0" fillId="0" borderId="0" xfId="0" applyNumberFormat="1"/>
    <xf numFmtId="0" fontId="12" fillId="0" borderId="0" xfId="0" applyFont="1"/>
    <xf numFmtId="164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7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7" fontId="16" fillId="0" borderId="3" xfId="1" applyNumberFormat="1" applyFont="1" applyBorder="1" applyAlignment="1"/>
    <xf numFmtId="0" fontId="15" fillId="0" borderId="4" xfId="0" applyFont="1" applyBorder="1" applyAlignment="1">
      <alignment horizontal="justify" vertical="center"/>
    </xf>
    <xf numFmtId="168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8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center"/>
    </xf>
    <xf numFmtId="0" fontId="6" fillId="0" borderId="8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vertical="center"/>
    </xf>
    <xf numFmtId="3" fontId="21" fillId="0" borderId="3" xfId="0" applyNumberFormat="1" applyFont="1" applyBorder="1" applyAlignment="1">
      <alignment horizontal="center" vertical="center"/>
    </xf>
    <xf numFmtId="168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168" fontId="6" fillId="0" borderId="0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3" fontId="20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0" fontId="14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164" fontId="13" fillId="4" borderId="3" xfId="3" applyFont="1" applyFill="1" applyBorder="1" applyAlignment="1"/>
    <xf numFmtId="0" fontId="13" fillId="0" borderId="3" xfId="12" applyFont="1" applyBorder="1"/>
    <xf numFmtId="164" fontId="13" fillId="4" borderId="3" xfId="3" applyFont="1" applyFill="1" applyBorder="1" applyAlignment="1">
      <alignment horizontal="center"/>
    </xf>
    <xf numFmtId="164" fontId="14" fillId="4" borderId="3" xfId="3" applyFont="1" applyFill="1" applyBorder="1" applyAlignment="1"/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20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164" fontId="3" fillId="0" borderId="3" xfId="1" applyFont="1" applyBorder="1" applyAlignment="1">
      <alignment horizontal="center"/>
    </xf>
    <xf numFmtId="0" fontId="20" fillId="0" borderId="4" xfId="0" applyFont="1" applyBorder="1" applyAlignment="1">
      <alignment vertical="center"/>
    </xf>
    <xf numFmtId="164" fontId="13" fillId="4" borderId="4" xfId="3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/>
    </xf>
    <xf numFmtId="164" fontId="24" fillId="0" borderId="0" xfId="0" applyNumberFormat="1" applyFont="1" applyFill="1" applyBorder="1"/>
    <xf numFmtId="0" fontId="0" fillId="0" borderId="0" xfId="0" applyNumberFormat="1"/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5" fillId="0" borderId="3" xfId="0" applyFont="1" applyBorder="1"/>
    <xf numFmtId="0" fontId="10" fillId="0" borderId="3" xfId="0" applyFont="1" applyBorder="1"/>
    <xf numFmtId="164" fontId="15" fillId="0" borderId="3" xfId="1" applyFont="1" applyFill="1" applyBorder="1" applyAlignment="1">
      <alignment horizontal="center"/>
    </xf>
    <xf numFmtId="164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7" fillId="0" borderId="9" xfId="0" applyNumberFormat="1" applyFont="1" applyBorder="1" applyAlignment="1">
      <alignment horizont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168" fontId="2" fillId="2" borderId="0" xfId="0" applyNumberFormat="1" applyFont="1" applyFill="1"/>
    <xf numFmtId="168" fontId="2" fillId="2" borderId="0" xfId="0" applyNumberFormat="1" applyFont="1" applyFill="1" applyAlignment="1">
      <alignment horizontal="left"/>
    </xf>
    <xf numFmtId="49" fontId="0" fillId="0" borderId="0" xfId="0" applyNumberFormat="1"/>
    <xf numFmtId="168" fontId="2" fillId="2" borderId="10" xfId="0" applyNumberFormat="1" applyFont="1" applyFill="1" applyBorder="1"/>
    <xf numFmtId="168" fontId="3" fillId="2" borderId="10" xfId="0" applyNumberFormat="1" applyFont="1" applyFill="1" applyBorder="1"/>
    <xf numFmtId="168" fontId="3" fillId="2" borderId="0" xfId="0" applyNumberFormat="1" applyFont="1" applyFill="1"/>
    <xf numFmtId="168" fontId="3" fillId="2" borderId="11" xfId="0" applyNumberFormat="1" applyFont="1" applyFill="1" applyBorder="1"/>
    <xf numFmtId="168" fontId="28" fillId="2" borderId="0" xfId="0" applyNumberFormat="1" applyFont="1" applyFill="1" applyAlignment="1">
      <alignment horizontal="left"/>
    </xf>
    <xf numFmtId="0" fontId="29" fillId="0" borderId="0" xfId="0" applyFont="1"/>
    <xf numFmtId="4" fontId="0" fillId="0" borderId="0" xfId="0" applyNumberFormat="1" applyAlignment="1">
      <alignment vertical="center"/>
    </xf>
    <xf numFmtId="0" fontId="29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164" fontId="2" fillId="0" borderId="0" xfId="0" applyNumberFormat="1" applyFont="1" applyAlignment="1">
      <alignment vertical="center"/>
    </xf>
    <xf numFmtId="0" fontId="30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top"/>
    </xf>
    <xf numFmtId="164" fontId="30" fillId="0" borderId="3" xfId="1" applyFont="1" applyFill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8" fillId="0" borderId="3" xfId="0" applyFont="1" applyBorder="1" applyAlignment="1">
      <alignment horizontal="left" vertical="top"/>
    </xf>
    <xf numFmtId="164" fontId="0" fillId="0" borderId="3" xfId="0" applyNumberFormat="1" applyBorder="1"/>
    <xf numFmtId="0" fontId="32" fillId="0" borderId="0" xfId="0" applyFont="1" applyAlignment="1">
      <alignment horizontal="left" vertical="top"/>
    </xf>
    <xf numFmtId="49" fontId="33" fillId="0" borderId="0" xfId="0" applyNumberFormat="1" applyFont="1" applyAlignment="1">
      <alignment horizontal="right"/>
    </xf>
    <xf numFmtId="0" fontId="33" fillId="0" borderId="0" xfId="0" applyFont="1"/>
    <xf numFmtId="0" fontId="36" fillId="5" borderId="0" xfId="0" applyFont="1" applyFill="1" applyAlignment="1">
      <alignment horizontal="left" vertical="top" wrapText="1" readingOrder="1"/>
    </xf>
    <xf numFmtId="0" fontId="36" fillId="5" borderId="0" xfId="0" applyFont="1" applyFill="1" applyAlignment="1">
      <alignment vertical="top" wrapText="1" readingOrder="1"/>
    </xf>
    <xf numFmtId="49" fontId="37" fillId="6" borderId="12" xfId="0" applyNumberFormat="1" applyFont="1" applyFill="1" applyBorder="1" applyAlignment="1">
      <alignment horizontal="center" vertical="top" wrapText="1" readingOrder="1"/>
    </xf>
    <xf numFmtId="0" fontId="37" fillId="6" borderId="12" xfId="0" applyFont="1" applyFill="1" applyBorder="1" applyAlignment="1">
      <alignment horizontal="center" vertical="top" wrapText="1" readingOrder="1"/>
    </xf>
    <xf numFmtId="0" fontId="38" fillId="7" borderId="0" xfId="0" applyFont="1" applyFill="1" applyAlignment="1">
      <alignment horizontal="center"/>
    </xf>
    <xf numFmtId="49" fontId="39" fillId="0" borderId="12" xfId="0" applyNumberFormat="1" applyFont="1" applyBorder="1" applyAlignment="1">
      <alignment horizontal="right" vertical="top" wrapText="1" readingOrder="1"/>
    </xf>
    <xf numFmtId="0" fontId="39" fillId="0" borderId="12" xfId="0" applyFont="1" applyBorder="1" applyAlignment="1">
      <alignment vertical="top" wrapText="1" readingOrder="1"/>
    </xf>
    <xf numFmtId="164" fontId="39" fillId="0" borderId="12" xfId="0" applyNumberFormat="1" applyFont="1" applyBorder="1" applyAlignment="1">
      <alignment vertical="top" wrapText="1" readingOrder="1"/>
    </xf>
    <xf numFmtId="164" fontId="39" fillId="0" borderId="12" xfId="0" applyNumberFormat="1" applyFont="1" applyBorder="1" applyAlignment="1">
      <alignment horizontal="right" vertical="top" wrapText="1" readingOrder="1"/>
    </xf>
    <xf numFmtId="164" fontId="33" fillId="0" borderId="0" xfId="0" applyNumberFormat="1" applyFont="1"/>
    <xf numFmtId="164" fontId="0" fillId="0" borderId="0" xfId="1" applyFont="1"/>
    <xf numFmtId="49" fontId="39" fillId="0" borderId="13" xfId="0" applyNumberFormat="1" applyFont="1" applyBorder="1" applyAlignment="1">
      <alignment horizontal="right" vertical="top" readingOrder="1"/>
    </xf>
    <xf numFmtId="164" fontId="39" fillId="2" borderId="12" xfId="0" applyNumberFormat="1" applyFont="1" applyFill="1" applyBorder="1" applyAlignment="1">
      <alignment horizontal="right" vertical="top" wrapText="1" readingOrder="1"/>
    </xf>
    <xf numFmtId="164" fontId="39" fillId="2" borderId="12" xfId="0" applyNumberFormat="1" applyFont="1" applyFill="1" applyBorder="1" applyAlignment="1">
      <alignment vertical="top" wrapText="1" readingOrder="1"/>
    </xf>
    <xf numFmtId="49" fontId="39" fillId="0" borderId="12" xfId="0" applyNumberFormat="1" applyFont="1" applyBorder="1" applyAlignment="1">
      <alignment vertical="top" wrapText="1" readingOrder="1"/>
    </xf>
    <xf numFmtId="49" fontId="39" fillId="0" borderId="12" xfId="0" applyNumberFormat="1" applyFont="1" applyBorder="1" applyAlignment="1">
      <alignment horizontal="center" vertical="top" wrapText="1" readingOrder="1"/>
    </xf>
    <xf numFmtId="0" fontId="0" fillId="2" borderId="0" xfId="0" applyFill="1"/>
    <xf numFmtId="164" fontId="0" fillId="2" borderId="0" xfId="0" applyNumberFormat="1" applyFill="1"/>
    <xf numFmtId="164" fontId="33" fillId="0" borderId="0" xfId="0" applyNumberFormat="1" applyFont="1" applyAlignment="1">
      <alignment vertical="top"/>
    </xf>
    <xf numFmtId="164" fontId="39" fillId="0" borderId="12" xfId="1" applyFont="1" applyFill="1" applyBorder="1" applyAlignment="1">
      <alignment vertical="top" wrapText="1" readingOrder="1"/>
    </xf>
    <xf numFmtId="49" fontId="39" fillId="0" borderId="12" xfId="0" applyNumberFormat="1" applyFont="1" applyBorder="1" applyAlignment="1">
      <alignment horizontal="left" vertical="top" wrapText="1" readingOrder="1"/>
    </xf>
    <xf numFmtId="49" fontId="40" fillId="8" borderId="12" xfId="0" applyNumberFormat="1" applyFont="1" applyFill="1" applyBorder="1" applyAlignment="1">
      <alignment horizontal="right" vertical="top" wrapText="1" readingOrder="1"/>
    </xf>
    <xf numFmtId="0" fontId="40" fillId="8" borderId="12" xfId="0" applyFont="1" applyFill="1" applyBorder="1" applyAlignment="1">
      <alignment vertical="top" wrapText="1" readingOrder="1"/>
    </xf>
    <xf numFmtId="164" fontId="40" fillId="8" borderId="12" xfId="0" applyNumberFormat="1" applyFont="1" applyFill="1" applyBorder="1" applyAlignment="1">
      <alignment vertical="top" wrapText="1" readingOrder="1"/>
    </xf>
    <xf numFmtId="164" fontId="40" fillId="8" borderId="12" xfId="0" applyNumberFormat="1" applyFont="1" applyFill="1" applyBorder="1" applyAlignment="1">
      <alignment horizontal="right" vertical="top" wrapText="1" readingOrder="1"/>
    </xf>
    <xf numFmtId="164" fontId="40" fillId="8" borderId="12" xfId="1" applyFont="1" applyFill="1" applyBorder="1" applyAlignment="1">
      <alignment horizontal="right" vertical="top" wrapText="1" readingOrder="1"/>
    </xf>
    <xf numFmtId="164" fontId="12" fillId="0" borderId="0" xfId="1" applyFont="1"/>
    <xf numFmtId="0" fontId="4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8" fontId="2" fillId="0" borderId="0" xfId="0" applyNumberFormat="1" applyFont="1"/>
    <xf numFmtId="168" fontId="2" fillId="0" borderId="0" xfId="0" applyNumberFormat="1" applyFont="1" applyAlignment="1">
      <alignment horizontal="left" vertical="center" indent="5"/>
    </xf>
    <xf numFmtId="168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168" fontId="2" fillId="0" borderId="10" xfId="0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168" fontId="2" fillId="0" borderId="10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8" fontId="3" fillId="0" borderId="11" xfId="0" applyNumberFormat="1" applyFont="1" applyBorder="1" applyAlignment="1">
      <alignment vertical="center"/>
    </xf>
    <xf numFmtId="168" fontId="28" fillId="0" borderId="0" xfId="0" applyNumberFormat="1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indent="5"/>
    </xf>
    <xf numFmtId="169" fontId="2" fillId="0" borderId="0" xfId="0" applyNumberFormat="1" applyFont="1" applyAlignment="1">
      <alignment vertical="center"/>
    </xf>
    <xf numFmtId="164" fontId="2" fillId="0" borderId="0" xfId="1" applyFont="1" applyAlignment="1">
      <alignment vertical="center"/>
    </xf>
    <xf numFmtId="0" fontId="41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8" fontId="28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0" xfId="0" applyNumberFormat="1" applyFont="1" applyFill="1" applyAlignment="1">
      <alignment horizontal="left" vertical="center"/>
    </xf>
    <xf numFmtId="168" fontId="2" fillId="2" borderId="10" xfId="0" applyNumberFormat="1" applyFont="1" applyFill="1" applyBorder="1" applyAlignment="1">
      <alignment vertical="center"/>
    </xf>
    <xf numFmtId="168" fontId="3" fillId="2" borderId="1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168" fontId="3" fillId="2" borderId="11" xfId="0" applyNumberFormat="1" applyFont="1" applyFill="1" applyBorder="1" applyAlignment="1">
      <alignment vertical="center"/>
    </xf>
    <xf numFmtId="168" fontId="28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43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4" fillId="0" borderId="0" xfId="0" applyFont="1" applyAlignment="1">
      <alignment vertical="center"/>
    </xf>
    <xf numFmtId="168" fontId="43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168" fontId="10" fillId="0" borderId="3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164" fontId="15" fillId="0" borderId="3" xfId="1" applyFont="1" applyFill="1" applyBorder="1" applyAlignment="1">
      <alignment vertical="center"/>
    </xf>
    <xf numFmtId="164" fontId="15" fillId="0" borderId="3" xfId="1" applyFont="1" applyBorder="1" applyAlignment="1"/>
    <xf numFmtId="0" fontId="47" fillId="9" borderId="3" xfId="0" applyFont="1" applyFill="1" applyBorder="1" applyAlignment="1">
      <alignment vertical="center"/>
    </xf>
    <xf numFmtId="164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48" fillId="0" borderId="3" xfId="1" applyFont="1" applyFill="1" applyBorder="1" applyAlignment="1">
      <alignment vertical="center"/>
    </xf>
    <xf numFmtId="168" fontId="4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0" fontId="43" fillId="0" borderId="0" xfId="0" applyNumberFormat="1" applyFont="1" applyAlignment="1">
      <alignment horizontal="center"/>
    </xf>
    <xf numFmtId="0" fontId="57" fillId="2" borderId="0" xfId="0" applyFont="1" applyFill="1" applyAlignment="1">
      <alignment horizontal="center"/>
    </xf>
    <xf numFmtId="0" fontId="58" fillId="2" borderId="0" xfId="0" applyFont="1" applyFill="1"/>
    <xf numFmtId="0" fontId="59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top" wrapText="1" readingOrder="1"/>
    </xf>
    <xf numFmtId="0" fontId="35" fillId="0" borderId="0" xfId="0" applyFont="1" applyAlignment="1">
      <alignment horizontal="center" vertical="top" wrapText="1" readingOrder="1"/>
    </xf>
    <xf numFmtId="0" fontId="33" fillId="0" borderId="0" xfId="0" applyFont="1"/>
    <xf numFmtId="0" fontId="36" fillId="5" borderId="0" xfId="0" applyFont="1" applyFill="1" applyAlignment="1">
      <alignment horizontal="left" vertical="top" wrapText="1" readingOrder="1"/>
    </xf>
    <xf numFmtId="0" fontId="57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23074685.760000002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73" hidden="1" customWidth="1"/>
    <col min="2" max="2" width="63.5703125" style="73" customWidth="1"/>
    <col min="3" max="4" width="18.42578125" style="236" customWidth="1"/>
    <col min="5" max="5" width="6.42578125" style="236" customWidth="1"/>
    <col min="6" max="6" width="16.42578125" style="73" hidden="1" customWidth="1"/>
    <col min="7" max="7" width="17.5703125" style="73" hidden="1" customWidth="1"/>
    <col min="8" max="8" width="16.42578125" style="73" customWidth="1"/>
    <col min="9" max="16384" width="11.42578125" style="73"/>
  </cols>
  <sheetData>
    <row r="1" spans="1:8">
      <c r="A1" s="237"/>
      <c r="B1" s="238" t="s">
        <v>0</v>
      </c>
      <c r="C1" s="239"/>
      <c r="D1" s="240"/>
      <c r="E1" s="240"/>
    </row>
    <row r="2" spans="1:8" ht="15.75">
      <c r="A2" s="237"/>
      <c r="B2" s="268" t="s">
        <v>1</v>
      </c>
      <c r="C2" s="268"/>
      <c r="D2" s="268"/>
      <c r="E2" s="74"/>
    </row>
    <row r="3" spans="1:8" ht="15.75">
      <c r="A3" s="237"/>
      <c r="B3" s="268" t="s">
        <v>2</v>
      </c>
      <c r="C3" s="268"/>
      <c r="D3" s="268"/>
      <c r="E3" s="74"/>
    </row>
    <row r="4" spans="1:8" ht="15.75">
      <c r="A4" s="237"/>
      <c r="B4" s="268" t="s">
        <v>3</v>
      </c>
      <c r="C4" s="268"/>
      <c r="D4" s="268"/>
      <c r="E4" s="74"/>
    </row>
    <row r="5" spans="1:8" ht="15.75">
      <c r="A5" s="237"/>
      <c r="B5" s="268" t="s">
        <v>4</v>
      </c>
      <c r="C5" s="268"/>
      <c r="D5" s="268"/>
      <c r="E5" s="74"/>
    </row>
    <row r="6" spans="1:8">
      <c r="A6" s="237"/>
      <c r="B6" s="4" t="s">
        <v>5</v>
      </c>
      <c r="C6" s="239"/>
      <c r="D6" s="239"/>
      <c r="E6" s="239"/>
    </row>
    <row r="7" spans="1:8">
      <c r="A7" s="237"/>
      <c r="B7" s="190"/>
      <c r="C7" s="239"/>
      <c r="D7" s="239"/>
      <c r="E7" s="239"/>
    </row>
    <row r="8" spans="1:8" ht="15.75">
      <c r="A8" s="237" t="s">
        <v>6</v>
      </c>
      <c r="B8" s="241" t="s">
        <v>7</v>
      </c>
      <c r="C8" s="242" t="s">
        <v>8</v>
      </c>
      <c r="D8" s="50" t="s">
        <v>9</v>
      </c>
      <c r="E8" s="243"/>
    </row>
    <row r="9" spans="1:8" ht="15.75">
      <c r="A9" s="237" t="s">
        <v>10</v>
      </c>
      <c r="B9" s="244" t="s">
        <v>11</v>
      </c>
      <c r="C9" s="245">
        <v>19079790.960000001</v>
      </c>
      <c r="D9" s="245"/>
      <c r="E9" s="239"/>
    </row>
    <row r="10" spans="1:8" ht="15.75">
      <c r="A10" s="237" t="s">
        <v>12</v>
      </c>
      <c r="B10" s="244" t="s">
        <v>13</v>
      </c>
      <c r="C10" s="245">
        <v>8381363.5300000003</v>
      </c>
      <c r="D10" s="245"/>
      <c r="E10" s="239"/>
      <c r="F10" s="87"/>
      <c r="G10" s="87"/>
    </row>
    <row r="11" spans="1:8" ht="15.75">
      <c r="A11" s="237" t="s">
        <v>14</v>
      </c>
      <c r="B11" s="244" t="s">
        <v>15</v>
      </c>
      <c r="C11" s="245">
        <v>231580013.87</v>
      </c>
      <c r="D11" s="245"/>
      <c r="E11" s="239"/>
      <c r="F11" s="87"/>
      <c r="G11" s="87"/>
    </row>
    <row r="12" spans="1:8" ht="15.75" hidden="1">
      <c r="A12" s="237" t="s">
        <v>16</v>
      </c>
      <c r="B12" s="244" t="s">
        <v>17</v>
      </c>
      <c r="C12" s="245"/>
      <c r="D12" s="245"/>
      <c r="E12" s="239"/>
      <c r="F12" s="87"/>
      <c r="G12" s="87"/>
    </row>
    <row r="13" spans="1:8" ht="15.75">
      <c r="A13" s="237" t="s">
        <v>18</v>
      </c>
      <c r="B13" s="244" t="s">
        <v>19</v>
      </c>
      <c r="C13" s="245">
        <v>115562718.87</v>
      </c>
      <c r="D13" s="245"/>
      <c r="E13" s="239"/>
      <c r="F13" s="87"/>
      <c r="G13" s="87"/>
      <c r="H13" s="196"/>
    </row>
    <row r="14" spans="1:8" ht="15.75">
      <c r="A14" s="237" t="s">
        <v>18</v>
      </c>
      <c r="B14" s="244" t="s">
        <v>20</v>
      </c>
      <c r="C14" s="246">
        <v>133084322.90000001</v>
      </c>
      <c r="D14" s="245"/>
      <c r="E14" s="239"/>
      <c r="F14" s="87"/>
      <c r="G14" s="87"/>
    </row>
    <row r="15" spans="1:8" ht="15.75" hidden="1">
      <c r="A15" s="237"/>
      <c r="B15" s="244"/>
      <c r="C15" s="245"/>
      <c r="D15" s="245"/>
      <c r="E15" s="239"/>
      <c r="F15" s="87"/>
      <c r="G15" s="87"/>
    </row>
    <row r="16" spans="1:8" ht="15.75" hidden="1">
      <c r="A16" s="237" t="s">
        <v>6</v>
      </c>
      <c r="B16" s="247" t="s">
        <v>21</v>
      </c>
      <c r="C16" s="248"/>
      <c r="D16" s="245"/>
      <c r="E16" s="239"/>
      <c r="F16" s="87"/>
      <c r="G16" s="87"/>
    </row>
    <row r="17" spans="1:8" ht="15.75">
      <c r="A17" s="237" t="s">
        <v>22</v>
      </c>
      <c r="B17" s="249" t="s">
        <v>23</v>
      </c>
      <c r="C17" s="245"/>
      <c r="D17" s="245">
        <v>25745977.809999999</v>
      </c>
      <c r="E17" s="239"/>
      <c r="F17" s="87"/>
      <c r="G17" s="87"/>
    </row>
    <row r="18" spans="1:8" ht="15.75">
      <c r="A18" s="237" t="s">
        <v>24</v>
      </c>
      <c r="B18" s="244" t="s">
        <v>25</v>
      </c>
      <c r="C18" s="118"/>
      <c r="D18" s="245"/>
      <c r="E18" s="239"/>
      <c r="F18" s="87"/>
      <c r="G18" s="87"/>
    </row>
    <row r="19" spans="1:8" ht="15.75">
      <c r="A19" s="237"/>
      <c r="B19" s="244" t="s">
        <v>26</v>
      </c>
      <c r="C19" s="118"/>
      <c r="D19" s="245"/>
      <c r="E19" s="239"/>
      <c r="F19" s="87"/>
      <c r="G19" s="87"/>
    </row>
    <row r="20" spans="1:8" ht="15.75">
      <c r="A20" s="237"/>
      <c r="B20" s="244" t="s">
        <v>27</v>
      </c>
      <c r="C20" s="118"/>
      <c r="D20" s="245">
        <v>444855103.97000003</v>
      </c>
      <c r="E20" s="239"/>
      <c r="F20" s="87"/>
      <c r="G20" s="87"/>
    </row>
    <row r="21" spans="1:8" ht="15.75">
      <c r="A21" s="237"/>
      <c r="B21" s="244" t="s">
        <v>28</v>
      </c>
      <c r="C21" s="118"/>
      <c r="D21" s="245"/>
      <c r="E21" s="239"/>
      <c r="F21" s="87"/>
      <c r="G21" s="87"/>
    </row>
    <row r="22" spans="1:8" ht="15" customHeight="1">
      <c r="A22" s="237"/>
      <c r="B22" s="244" t="s">
        <v>29</v>
      </c>
      <c r="C22" s="250"/>
      <c r="D22" s="245"/>
      <c r="E22" s="239"/>
      <c r="F22" s="87"/>
      <c r="G22" s="87"/>
      <c r="H22" s="196"/>
    </row>
    <row r="23" spans="1:8" ht="15.75">
      <c r="A23" s="237" t="s">
        <v>30</v>
      </c>
      <c r="B23" s="244" t="s">
        <v>31</v>
      </c>
      <c r="C23" s="250"/>
      <c r="D23" s="245"/>
      <c r="E23" s="239"/>
      <c r="F23" s="87"/>
      <c r="G23" s="87"/>
    </row>
    <row r="24" spans="1:8" ht="15.75" hidden="1">
      <c r="A24" s="237" t="s">
        <v>32</v>
      </c>
      <c r="B24" s="244" t="s">
        <v>33</v>
      </c>
      <c r="C24" s="250"/>
      <c r="D24" s="245"/>
      <c r="E24" s="239"/>
      <c r="F24" s="87"/>
      <c r="G24" s="87"/>
    </row>
    <row r="25" spans="1:8" ht="15.75" hidden="1">
      <c r="A25" s="237"/>
      <c r="B25" s="244" t="s">
        <v>34</v>
      </c>
      <c r="C25" s="250"/>
      <c r="D25" s="245"/>
      <c r="E25" s="239"/>
      <c r="F25" s="87"/>
      <c r="G25" s="87"/>
    </row>
    <row r="26" spans="1:8" ht="15.75">
      <c r="A26" s="237" t="s">
        <v>35</v>
      </c>
      <c r="B26" s="251" t="s">
        <v>36</v>
      </c>
      <c r="C26" s="250"/>
      <c r="D26" s="245">
        <v>39832196.880000003</v>
      </c>
      <c r="E26" s="239"/>
      <c r="F26" s="87"/>
      <c r="G26" s="87"/>
    </row>
    <row r="27" spans="1:8" ht="15.75">
      <c r="A27" s="237" t="s">
        <v>37</v>
      </c>
      <c r="B27" s="252" t="s">
        <v>38</v>
      </c>
      <c r="C27" s="117"/>
      <c r="D27" s="245"/>
      <c r="E27" s="239"/>
      <c r="F27" s="87"/>
      <c r="G27" s="87"/>
    </row>
    <row r="28" spans="1:8" ht="15.75">
      <c r="A28" s="237" t="s">
        <v>37</v>
      </c>
      <c r="B28" s="252" t="s">
        <v>39</v>
      </c>
      <c r="C28" s="117"/>
      <c r="D28" s="245"/>
      <c r="E28" s="239"/>
      <c r="F28" s="87"/>
      <c r="G28" s="87"/>
    </row>
    <row r="29" spans="1:8" ht="15.75">
      <c r="A29" s="237" t="s">
        <v>37</v>
      </c>
      <c r="B29" s="253" t="s">
        <v>40</v>
      </c>
      <c r="C29" s="117"/>
      <c r="D29" s="245"/>
      <c r="E29" s="239"/>
      <c r="F29" s="87"/>
      <c r="G29" s="87"/>
    </row>
    <row r="30" spans="1:8" ht="15.75">
      <c r="A30" s="237" t="s">
        <v>37</v>
      </c>
      <c r="B30" s="253" t="s">
        <v>41</v>
      </c>
      <c r="C30" s="117"/>
      <c r="D30" s="245"/>
      <c r="E30" s="239"/>
      <c r="F30" s="87"/>
      <c r="G30" s="87"/>
    </row>
    <row r="31" spans="1:8" ht="15.75">
      <c r="A31" s="237" t="s">
        <v>37</v>
      </c>
      <c r="B31" s="252" t="s">
        <v>42</v>
      </c>
      <c r="C31" s="117"/>
      <c r="D31" s="245"/>
      <c r="E31" s="239"/>
      <c r="F31" s="87"/>
      <c r="G31" s="87"/>
    </row>
    <row r="32" spans="1:8" ht="15.75">
      <c r="A32" s="237" t="s">
        <v>37</v>
      </c>
      <c r="B32" s="252" t="s">
        <v>43</v>
      </c>
      <c r="C32" s="117"/>
      <c r="D32" s="245"/>
      <c r="E32" s="239"/>
      <c r="F32" s="87"/>
      <c r="G32" s="87"/>
    </row>
    <row r="33" spans="1:7" ht="15.75">
      <c r="A33" s="237" t="s">
        <v>37</v>
      </c>
      <c r="B33" s="252" t="s">
        <v>44</v>
      </c>
      <c r="C33" s="117"/>
      <c r="D33" s="245"/>
      <c r="E33" s="239"/>
      <c r="F33" s="87"/>
      <c r="G33" s="87"/>
    </row>
    <row r="34" spans="1:7" ht="15.75" hidden="1">
      <c r="A34" s="237"/>
      <c r="B34" s="254" t="s">
        <v>45</v>
      </c>
      <c r="C34" s="117"/>
      <c r="D34" s="245"/>
      <c r="E34" s="239"/>
      <c r="F34" s="87"/>
      <c r="G34" s="87"/>
    </row>
    <row r="35" spans="1:7" ht="15.75" hidden="1">
      <c r="A35" s="237"/>
      <c r="B35" s="253" t="s">
        <v>46</v>
      </c>
      <c r="C35" s="117"/>
      <c r="D35" s="246"/>
      <c r="E35" s="87"/>
      <c r="F35" s="87"/>
      <c r="G35" s="87"/>
    </row>
    <row r="36" spans="1:7" ht="15.75">
      <c r="A36" s="237"/>
      <c r="B36" s="253" t="s">
        <v>47</v>
      </c>
      <c r="C36" s="117"/>
      <c r="D36" s="246"/>
      <c r="E36" s="87"/>
      <c r="F36" s="87"/>
      <c r="G36" s="87"/>
    </row>
    <row r="37" spans="1:7" ht="15.75">
      <c r="A37" s="237"/>
      <c r="B37" s="253" t="s">
        <v>48</v>
      </c>
      <c r="C37" s="117"/>
      <c r="D37" s="246"/>
      <c r="E37" s="87"/>
      <c r="F37" s="87"/>
      <c r="G37" s="87"/>
    </row>
    <row r="38" spans="1:7" ht="15.75" hidden="1">
      <c r="A38" s="237" t="s">
        <v>37</v>
      </c>
      <c r="B38" s="252" t="s">
        <v>49</v>
      </c>
      <c r="C38" s="117"/>
      <c r="D38" s="245"/>
      <c r="E38" s="239"/>
      <c r="F38" s="87"/>
      <c r="G38" s="87"/>
    </row>
    <row r="39" spans="1:7" ht="15.75">
      <c r="A39" s="237"/>
      <c r="B39" s="252" t="s">
        <v>50</v>
      </c>
      <c r="C39" s="117"/>
      <c r="D39" s="245"/>
      <c r="E39" s="239"/>
      <c r="F39" s="87"/>
      <c r="G39" s="87"/>
    </row>
    <row r="40" spans="1:7" ht="15.75">
      <c r="A40" s="237"/>
      <c r="B40" s="252" t="s">
        <v>51</v>
      </c>
      <c r="C40" s="117"/>
      <c r="D40" s="245"/>
      <c r="E40" s="239"/>
      <c r="F40" s="87"/>
      <c r="G40" s="87"/>
    </row>
    <row r="41" spans="1:7" ht="15.75">
      <c r="A41" s="237"/>
      <c r="B41" s="252" t="s">
        <v>52</v>
      </c>
      <c r="C41" s="117"/>
      <c r="D41" s="245"/>
      <c r="E41" s="239"/>
      <c r="F41" s="87"/>
      <c r="G41" s="87"/>
    </row>
    <row r="42" spans="1:7" ht="15.75" hidden="1">
      <c r="A42" s="237" t="s">
        <v>37</v>
      </c>
      <c r="B42" s="252" t="s">
        <v>53</v>
      </c>
      <c r="C42" s="117"/>
      <c r="D42" s="245"/>
      <c r="E42" s="239"/>
      <c r="F42" s="87"/>
      <c r="G42" s="87"/>
    </row>
    <row r="43" spans="1:7" ht="15.75" hidden="1">
      <c r="A43" s="237" t="s">
        <v>37</v>
      </c>
      <c r="B43" s="252" t="s">
        <v>54</v>
      </c>
      <c r="C43" s="117"/>
      <c r="D43" s="245"/>
      <c r="E43" s="239"/>
      <c r="F43" s="87"/>
      <c r="G43" s="87"/>
    </row>
    <row r="44" spans="1:7" ht="15.75" hidden="1">
      <c r="A44" s="237"/>
      <c r="B44" s="252" t="s">
        <v>55</v>
      </c>
      <c r="C44" s="250"/>
      <c r="D44" s="245"/>
      <c r="E44" s="239"/>
      <c r="F44" s="87"/>
      <c r="G44" s="87"/>
    </row>
    <row r="45" spans="1:7" ht="15.75" hidden="1">
      <c r="A45" s="237" t="s">
        <v>37</v>
      </c>
      <c r="B45" s="252" t="s">
        <v>56</v>
      </c>
      <c r="C45" s="250"/>
      <c r="D45" s="245"/>
      <c r="E45" s="239"/>
      <c r="F45" s="87"/>
      <c r="G45" s="87"/>
    </row>
    <row r="46" spans="1:7" ht="15.75" hidden="1">
      <c r="A46" s="237"/>
      <c r="B46" s="252" t="s">
        <v>57</v>
      </c>
      <c r="C46" s="117"/>
      <c r="D46" s="245"/>
      <c r="E46" s="239"/>
      <c r="F46" s="87"/>
      <c r="G46" s="87"/>
    </row>
    <row r="47" spans="1:7" ht="15.75">
      <c r="A47" s="237" t="s">
        <v>37</v>
      </c>
      <c r="B47" s="252" t="s">
        <v>58</v>
      </c>
      <c r="C47" s="117"/>
      <c r="D47" s="245"/>
      <c r="E47" s="239"/>
      <c r="F47" s="87"/>
      <c r="G47" s="87"/>
    </row>
    <row r="48" spans="1:7" ht="15.75">
      <c r="A48" s="237" t="s">
        <v>37</v>
      </c>
      <c r="B48" s="252" t="s">
        <v>59</v>
      </c>
      <c r="C48" s="117"/>
      <c r="D48" s="245"/>
      <c r="E48" s="239"/>
      <c r="F48" s="87"/>
      <c r="G48" s="87"/>
    </row>
    <row r="49" spans="1:7" ht="15.75">
      <c r="A49" s="237" t="s">
        <v>37</v>
      </c>
      <c r="B49" s="252" t="s">
        <v>60</v>
      </c>
      <c r="C49" s="117"/>
      <c r="D49" s="245"/>
      <c r="E49" s="239"/>
      <c r="F49" s="87"/>
      <c r="G49" s="87"/>
    </row>
    <row r="50" spans="1:7" ht="15.75" hidden="1">
      <c r="A50" s="237"/>
      <c r="B50" s="254" t="s">
        <v>61</v>
      </c>
      <c r="C50" s="117"/>
      <c r="D50" s="245"/>
      <c r="E50" s="239"/>
      <c r="F50" s="87"/>
      <c r="G50" s="87"/>
    </row>
    <row r="51" spans="1:7" ht="15.75" hidden="1">
      <c r="A51" s="237"/>
      <c r="B51" s="254" t="s">
        <v>62</v>
      </c>
      <c r="C51" s="117"/>
      <c r="D51" s="245"/>
      <c r="E51" s="239"/>
      <c r="F51" s="87"/>
      <c r="G51" s="87"/>
    </row>
    <row r="52" spans="1:7" ht="15.75">
      <c r="A52" s="237" t="s">
        <v>63</v>
      </c>
      <c r="B52" s="252" t="s">
        <v>64</v>
      </c>
      <c r="C52" s="117"/>
      <c r="D52" s="245"/>
      <c r="E52" s="239"/>
      <c r="F52" s="87"/>
      <c r="G52" s="87"/>
    </row>
    <row r="53" spans="1:7" ht="15.75">
      <c r="A53" s="237" t="s">
        <v>63</v>
      </c>
      <c r="B53" s="252" t="s">
        <v>65</v>
      </c>
      <c r="C53" s="117"/>
      <c r="D53" s="245"/>
      <c r="E53" s="239"/>
      <c r="F53" s="87"/>
      <c r="G53" s="87"/>
    </row>
    <row r="54" spans="1:7" ht="15.75" hidden="1">
      <c r="A54" s="237" t="s">
        <v>63</v>
      </c>
      <c r="B54" s="252" t="s">
        <v>66</v>
      </c>
      <c r="C54" s="117"/>
      <c r="D54" s="245"/>
      <c r="E54" s="239"/>
      <c r="F54" s="87"/>
      <c r="G54" s="87"/>
    </row>
    <row r="55" spans="1:7" ht="15.75">
      <c r="A55" s="237" t="s">
        <v>63</v>
      </c>
      <c r="B55" s="252" t="s">
        <v>67</v>
      </c>
      <c r="C55" s="117"/>
      <c r="D55" s="245"/>
      <c r="E55" s="239"/>
      <c r="F55" s="87"/>
      <c r="G55" s="87"/>
    </row>
    <row r="56" spans="1:7" ht="15.75">
      <c r="A56" s="237" t="s">
        <v>63</v>
      </c>
      <c r="B56" s="252" t="s">
        <v>68</v>
      </c>
      <c r="C56" s="117"/>
      <c r="D56" s="245"/>
      <c r="E56" s="239"/>
      <c r="F56" s="87"/>
      <c r="G56" s="87"/>
    </row>
    <row r="57" spans="1:7" ht="15.75">
      <c r="A57" s="237"/>
      <c r="B57" s="253" t="s">
        <v>69</v>
      </c>
      <c r="C57" s="117"/>
      <c r="D57" s="245"/>
      <c r="E57" s="239"/>
      <c r="F57" s="87"/>
      <c r="G57" s="87"/>
    </row>
    <row r="58" spans="1:7" ht="15.75" hidden="1">
      <c r="A58" s="237"/>
      <c r="B58" s="253" t="s">
        <v>70</v>
      </c>
      <c r="C58" s="117"/>
      <c r="D58" s="245"/>
      <c r="E58" s="239"/>
      <c r="F58" s="87"/>
      <c r="G58" s="87"/>
    </row>
    <row r="59" spans="1:7" ht="15.75" hidden="1">
      <c r="A59" s="237"/>
      <c r="B59" s="254" t="s">
        <v>71</v>
      </c>
      <c r="C59" s="117"/>
      <c r="D59" s="245"/>
      <c r="E59" s="239"/>
      <c r="F59" s="87"/>
      <c r="G59" s="87"/>
    </row>
    <row r="60" spans="1:7" ht="15.75">
      <c r="A60" s="237" t="s">
        <v>63</v>
      </c>
      <c r="B60" s="252" t="s">
        <v>72</v>
      </c>
      <c r="C60" s="117"/>
      <c r="D60" s="245"/>
      <c r="E60" s="239"/>
      <c r="F60" s="87"/>
      <c r="G60" s="87"/>
    </row>
    <row r="61" spans="1:7" ht="15.75">
      <c r="A61" s="237" t="s">
        <v>63</v>
      </c>
      <c r="B61" s="252" t="s">
        <v>73</v>
      </c>
      <c r="C61" s="117"/>
      <c r="D61" s="245"/>
      <c r="E61" s="239"/>
      <c r="F61" s="87"/>
      <c r="G61" s="87"/>
    </row>
    <row r="62" spans="1:7" ht="15.75" hidden="1">
      <c r="A62" s="237"/>
      <c r="B62" s="254" t="s">
        <v>74</v>
      </c>
      <c r="C62" s="117"/>
      <c r="D62" s="245"/>
      <c r="E62" s="239"/>
      <c r="F62" s="87"/>
      <c r="G62" s="87"/>
    </row>
    <row r="63" spans="1:7" ht="15.75">
      <c r="A63" s="237" t="s">
        <v>63</v>
      </c>
      <c r="B63" s="252" t="s">
        <v>75</v>
      </c>
      <c r="C63" s="117"/>
      <c r="D63" s="245"/>
      <c r="E63" s="239"/>
      <c r="F63" s="87"/>
      <c r="G63" s="87"/>
    </row>
    <row r="64" spans="1:7" ht="15.75" hidden="1">
      <c r="A64" s="237" t="s">
        <v>63</v>
      </c>
      <c r="B64" s="252" t="s">
        <v>76</v>
      </c>
      <c r="C64" s="117"/>
      <c r="D64" s="245"/>
      <c r="E64" s="239"/>
      <c r="F64" s="87"/>
      <c r="G64" s="87"/>
    </row>
    <row r="65" spans="1:7" ht="15.75" hidden="1">
      <c r="A65" s="237"/>
      <c r="B65" s="254" t="s">
        <v>77</v>
      </c>
      <c r="C65" s="117"/>
      <c r="D65" s="245"/>
      <c r="E65" s="239"/>
      <c r="F65" s="87"/>
      <c r="G65" s="87"/>
    </row>
    <row r="66" spans="1:7" ht="15.75">
      <c r="A66" s="237" t="s">
        <v>63</v>
      </c>
      <c r="B66" s="252" t="s">
        <v>78</v>
      </c>
      <c r="C66" s="117">
        <v>39340</v>
      </c>
      <c r="D66" s="245"/>
      <c r="E66" s="239"/>
      <c r="F66" s="87"/>
      <c r="G66" s="87"/>
    </row>
    <row r="67" spans="1:7" ht="15.75">
      <c r="A67" s="237" t="s">
        <v>63</v>
      </c>
      <c r="B67" s="252" t="s">
        <v>79</v>
      </c>
      <c r="C67" s="117"/>
      <c r="D67" s="245"/>
      <c r="E67" s="239"/>
      <c r="F67" s="87"/>
      <c r="G67" s="87"/>
    </row>
    <row r="68" spans="1:7" ht="15.75" hidden="1">
      <c r="A68" s="237"/>
      <c r="B68" s="252" t="s">
        <v>80</v>
      </c>
      <c r="C68" s="117"/>
      <c r="D68" s="245"/>
      <c r="E68" s="239"/>
      <c r="F68" s="87"/>
      <c r="G68" s="87"/>
    </row>
    <row r="69" spans="1:7" ht="15.75">
      <c r="A69" s="237"/>
      <c r="B69" s="252" t="s">
        <v>81</v>
      </c>
      <c r="C69" s="117"/>
      <c r="D69" s="245"/>
      <c r="E69" s="239"/>
      <c r="F69" s="87"/>
      <c r="G69" s="87"/>
    </row>
    <row r="70" spans="1:7" ht="15.75" hidden="1">
      <c r="A70" s="237"/>
      <c r="B70" s="254" t="s">
        <v>82</v>
      </c>
      <c r="C70" s="117"/>
      <c r="D70" s="245"/>
      <c r="E70" s="239"/>
      <c r="F70" s="87"/>
      <c r="G70" s="87"/>
    </row>
    <row r="71" spans="1:7" ht="15.75" hidden="1">
      <c r="A71" s="237" t="s">
        <v>63</v>
      </c>
      <c r="B71" s="252" t="s">
        <v>83</v>
      </c>
      <c r="C71" s="117"/>
      <c r="D71" s="245"/>
      <c r="E71" s="239"/>
      <c r="F71" s="87"/>
      <c r="G71" s="87"/>
    </row>
    <row r="72" spans="1:7" ht="15.75" hidden="1">
      <c r="A72" s="237" t="s">
        <v>63</v>
      </c>
      <c r="B72" s="252" t="s">
        <v>84</v>
      </c>
      <c r="C72" s="117"/>
      <c r="D72" s="245"/>
      <c r="E72" s="239"/>
      <c r="F72" s="87"/>
      <c r="G72" s="87"/>
    </row>
    <row r="73" spans="1:7" ht="15.75">
      <c r="A73" s="237" t="s">
        <v>63</v>
      </c>
      <c r="B73" s="252" t="s">
        <v>85</v>
      </c>
      <c r="C73" s="117"/>
      <c r="D73" s="245"/>
      <c r="E73" s="239"/>
      <c r="F73" s="87"/>
      <c r="G73" s="87"/>
    </row>
    <row r="74" spans="1:7" ht="15.75">
      <c r="A74" s="237"/>
      <c r="B74" s="252" t="s">
        <v>86</v>
      </c>
      <c r="C74" s="117"/>
      <c r="D74" s="245"/>
      <c r="E74" s="239"/>
      <c r="F74" s="87"/>
      <c r="G74" s="87"/>
    </row>
    <row r="75" spans="1:7" ht="15.75" hidden="1">
      <c r="A75" s="237"/>
      <c r="B75" s="252" t="s">
        <v>87</v>
      </c>
      <c r="C75" s="117"/>
      <c r="D75" s="245"/>
      <c r="E75" s="239"/>
      <c r="F75" s="87"/>
      <c r="G75" s="87"/>
    </row>
    <row r="76" spans="1:7" ht="15.75">
      <c r="A76" s="237"/>
      <c r="B76" s="252" t="s">
        <v>88</v>
      </c>
      <c r="C76" s="117"/>
      <c r="D76" s="245"/>
      <c r="E76" s="239"/>
      <c r="F76" s="87"/>
      <c r="G76" s="87"/>
    </row>
    <row r="77" spans="1:7" ht="15.75" hidden="1">
      <c r="A77" s="237"/>
      <c r="B77" s="254" t="s">
        <v>89</v>
      </c>
      <c r="C77" s="117"/>
      <c r="D77" s="245"/>
      <c r="E77" s="239"/>
      <c r="F77" s="87"/>
      <c r="G77" s="87"/>
    </row>
    <row r="78" spans="1:7" ht="15.75" hidden="1">
      <c r="A78" s="237" t="s">
        <v>63</v>
      </c>
      <c r="B78" s="252" t="s">
        <v>90</v>
      </c>
      <c r="C78" s="117"/>
      <c r="D78" s="245"/>
      <c r="E78" s="239"/>
      <c r="F78" s="87"/>
      <c r="G78" s="87"/>
    </row>
    <row r="79" spans="1:7" ht="15.75" hidden="1">
      <c r="A79" s="237" t="s">
        <v>63</v>
      </c>
      <c r="B79" s="251" t="s">
        <v>91</v>
      </c>
      <c r="C79" s="117"/>
      <c r="D79" s="245"/>
      <c r="E79" s="239"/>
      <c r="F79" s="87"/>
      <c r="G79" s="87"/>
    </row>
    <row r="80" spans="1:7" ht="15.75" hidden="1">
      <c r="A80" s="237"/>
      <c r="B80" s="254" t="s">
        <v>92</v>
      </c>
      <c r="C80" s="117"/>
      <c r="D80" s="245"/>
      <c r="E80" s="239"/>
      <c r="F80" s="87"/>
      <c r="G80" s="87"/>
    </row>
    <row r="81" spans="1:7" ht="15.75">
      <c r="A81" s="237"/>
      <c r="B81" s="88" t="s">
        <v>93</v>
      </c>
      <c r="C81" s="117"/>
      <c r="D81" s="246"/>
      <c r="E81" s="87"/>
      <c r="F81" s="87"/>
      <c r="G81" s="87"/>
    </row>
    <row r="82" spans="1:7" ht="15.75">
      <c r="A82" s="237"/>
      <c r="B82" s="114" t="s">
        <v>94</v>
      </c>
      <c r="C82" s="117"/>
      <c r="D82" s="246"/>
      <c r="E82" s="87"/>
      <c r="F82" s="87"/>
      <c r="G82" s="87"/>
    </row>
    <row r="83" spans="1:7" ht="15.75">
      <c r="A83" s="237" t="s">
        <v>63</v>
      </c>
      <c r="B83" s="252" t="s">
        <v>95</v>
      </c>
      <c r="C83" s="117">
        <v>318921.5</v>
      </c>
      <c r="D83" s="245"/>
      <c r="E83" s="239"/>
      <c r="F83" s="87"/>
      <c r="G83" s="87"/>
    </row>
    <row r="84" spans="1:7" ht="15.75" hidden="1">
      <c r="A84" s="237"/>
      <c r="B84" s="252" t="s">
        <v>96</v>
      </c>
      <c r="C84" s="117"/>
      <c r="D84" s="245"/>
      <c r="E84" s="239"/>
      <c r="F84" s="87"/>
      <c r="G84" s="87"/>
    </row>
    <row r="85" spans="1:7" ht="15.75" hidden="1">
      <c r="A85" s="237" t="s">
        <v>63</v>
      </c>
      <c r="B85" s="252" t="s">
        <v>97</v>
      </c>
      <c r="C85" s="117"/>
      <c r="D85" s="245"/>
      <c r="E85" s="239"/>
      <c r="F85" s="87"/>
      <c r="G85" s="87"/>
    </row>
    <row r="86" spans="1:7" ht="15.75" hidden="1">
      <c r="A86" s="237" t="s">
        <v>63</v>
      </c>
      <c r="B86" s="252" t="s">
        <v>98</v>
      </c>
      <c r="C86" s="117"/>
      <c r="D86" s="245"/>
      <c r="E86" s="239"/>
      <c r="F86" s="87"/>
      <c r="G86" s="87"/>
    </row>
    <row r="87" spans="1:7" ht="15.75" hidden="1">
      <c r="A87" s="237" t="s">
        <v>63</v>
      </c>
      <c r="B87" s="252" t="s">
        <v>99</v>
      </c>
      <c r="C87" s="117"/>
      <c r="D87" s="245"/>
      <c r="E87" s="239"/>
      <c r="F87" s="87"/>
      <c r="G87" s="87"/>
    </row>
    <row r="88" spans="1:7" ht="15.75" hidden="1">
      <c r="A88" s="237"/>
      <c r="B88" s="255" t="s">
        <v>100</v>
      </c>
      <c r="C88" s="117"/>
      <c r="D88" s="245"/>
      <c r="E88" s="239"/>
      <c r="F88" s="87"/>
      <c r="G88" s="87"/>
    </row>
    <row r="89" spans="1:7" ht="15.75" hidden="1">
      <c r="A89" s="237" t="s">
        <v>63</v>
      </c>
      <c r="B89" s="252" t="s">
        <v>101</v>
      </c>
      <c r="C89" s="117"/>
      <c r="D89" s="245"/>
      <c r="E89" s="239"/>
      <c r="F89" s="87"/>
      <c r="G89" s="87"/>
    </row>
    <row r="90" spans="1:7" ht="15.75">
      <c r="A90" s="237" t="s">
        <v>63</v>
      </c>
      <c r="B90" s="252" t="s">
        <v>102</v>
      </c>
      <c r="C90" s="117"/>
      <c r="D90" s="245"/>
      <c r="E90" s="239"/>
      <c r="F90" s="87"/>
      <c r="G90" s="87"/>
    </row>
    <row r="91" spans="1:7" ht="15.75" hidden="1">
      <c r="A91" s="237"/>
      <c r="B91" s="252" t="s">
        <v>103</v>
      </c>
      <c r="C91" s="117"/>
      <c r="D91" s="245"/>
      <c r="E91" s="239"/>
      <c r="F91" s="87"/>
      <c r="G91" s="87"/>
    </row>
    <row r="92" spans="1:7" ht="15.75" hidden="1">
      <c r="A92" s="237"/>
      <c r="B92" s="253" t="s">
        <v>104</v>
      </c>
      <c r="C92" s="117"/>
      <c r="D92" s="245"/>
      <c r="E92" s="239"/>
      <c r="F92" s="87"/>
      <c r="G92" s="87"/>
    </row>
    <row r="93" spans="1:7" ht="15.75" hidden="1">
      <c r="A93" s="237"/>
      <c r="B93" s="253" t="s">
        <v>105</v>
      </c>
      <c r="C93" s="117"/>
      <c r="D93" s="245"/>
      <c r="E93" s="239"/>
      <c r="F93" s="87"/>
      <c r="G93" s="87"/>
    </row>
    <row r="94" spans="1:7" ht="15.75">
      <c r="A94" s="237"/>
      <c r="B94" s="252" t="s">
        <v>106</v>
      </c>
      <c r="C94" s="117"/>
      <c r="D94" s="245"/>
      <c r="E94" s="239"/>
      <c r="F94" s="87"/>
      <c r="G94" s="87"/>
    </row>
    <row r="95" spans="1:7" ht="15.75" hidden="1">
      <c r="A95" s="237"/>
      <c r="B95" s="254" t="s">
        <v>107</v>
      </c>
      <c r="C95" s="117"/>
      <c r="D95" s="245"/>
      <c r="E95" s="239"/>
      <c r="F95" s="87"/>
      <c r="G95" s="87"/>
    </row>
    <row r="96" spans="1:7" ht="15.75" hidden="1">
      <c r="A96" s="237" t="s">
        <v>63</v>
      </c>
      <c r="B96" s="252" t="s">
        <v>108</v>
      </c>
      <c r="C96" s="117"/>
      <c r="D96" s="245"/>
      <c r="E96" s="239"/>
      <c r="F96" s="87"/>
      <c r="G96" s="87"/>
    </row>
    <row r="97" spans="1:7" ht="15.75" hidden="1">
      <c r="A97" s="237" t="s">
        <v>63</v>
      </c>
      <c r="B97" s="252" t="s">
        <v>109</v>
      </c>
      <c r="C97" s="117"/>
      <c r="D97" s="245"/>
      <c r="E97" s="239"/>
      <c r="F97" s="87"/>
      <c r="G97" s="87"/>
    </row>
    <row r="98" spans="1:7" ht="15.75">
      <c r="A98" s="237" t="s">
        <v>63</v>
      </c>
      <c r="B98" s="252" t="s">
        <v>110</v>
      </c>
      <c r="C98" s="117"/>
      <c r="D98" s="245"/>
      <c r="E98" s="239"/>
      <c r="F98" s="87"/>
      <c r="G98" s="87"/>
    </row>
    <row r="99" spans="1:7" ht="15.75" hidden="1">
      <c r="A99" s="237" t="s">
        <v>63</v>
      </c>
      <c r="B99" s="252" t="s">
        <v>111</v>
      </c>
      <c r="C99" s="117"/>
      <c r="D99" s="245"/>
      <c r="E99" s="239"/>
      <c r="F99" s="87"/>
      <c r="G99" s="87"/>
    </row>
    <row r="100" spans="1:7" ht="15.75" hidden="1">
      <c r="A100" s="237" t="s">
        <v>63</v>
      </c>
      <c r="B100" s="252" t="s">
        <v>112</v>
      </c>
      <c r="C100" s="117"/>
      <c r="D100" s="245"/>
      <c r="E100" s="239"/>
      <c r="F100" s="87"/>
      <c r="G100" s="87"/>
    </row>
    <row r="101" spans="1:7" ht="15.75" hidden="1">
      <c r="A101" s="237" t="s">
        <v>63</v>
      </c>
      <c r="B101" s="252" t="s">
        <v>113</v>
      </c>
      <c r="C101" s="117"/>
      <c r="D101" s="245"/>
      <c r="E101" s="239"/>
      <c r="F101" s="87"/>
      <c r="G101" s="87"/>
    </row>
    <row r="102" spans="1:7" ht="15.75">
      <c r="A102" s="237"/>
      <c r="B102" s="256" t="s">
        <v>114</v>
      </c>
      <c r="C102" s="117"/>
      <c r="D102" s="245"/>
      <c r="E102" s="239"/>
      <c r="F102" s="87"/>
      <c r="G102" s="87"/>
    </row>
    <row r="103" spans="1:7" ht="15.75">
      <c r="A103" s="237" t="s">
        <v>63</v>
      </c>
      <c r="B103" s="252" t="s">
        <v>115</v>
      </c>
      <c r="C103" s="117"/>
      <c r="D103" s="245"/>
      <c r="E103" s="239"/>
      <c r="F103" s="87"/>
      <c r="G103" s="87"/>
    </row>
    <row r="104" spans="1:7" ht="15.75" hidden="1">
      <c r="A104" s="237"/>
      <c r="B104" s="252" t="s">
        <v>116</v>
      </c>
      <c r="C104" s="250"/>
      <c r="D104" s="245"/>
      <c r="E104" s="239"/>
      <c r="F104" s="87"/>
      <c r="G104" s="87"/>
    </row>
    <row r="105" spans="1:7" ht="15.75">
      <c r="A105" s="237" t="s">
        <v>63</v>
      </c>
      <c r="B105" s="252" t="s">
        <v>117</v>
      </c>
      <c r="C105" s="117"/>
      <c r="D105" s="245"/>
      <c r="E105" s="239"/>
      <c r="F105" s="87"/>
      <c r="G105" s="87"/>
    </row>
    <row r="106" spans="1:7" ht="15.75">
      <c r="A106" s="237" t="s">
        <v>63</v>
      </c>
      <c r="B106" s="252" t="s">
        <v>118</v>
      </c>
      <c r="C106" s="117">
        <v>100000</v>
      </c>
      <c r="D106" s="245"/>
      <c r="E106" s="239"/>
      <c r="F106" s="87"/>
      <c r="G106" s="87"/>
    </row>
    <row r="107" spans="1:7" ht="15.75">
      <c r="A107" s="237" t="s">
        <v>63</v>
      </c>
      <c r="B107" s="252" t="s">
        <v>119</v>
      </c>
      <c r="C107" s="117"/>
      <c r="D107" s="245"/>
      <c r="E107" s="239"/>
      <c r="F107" s="87"/>
      <c r="G107" s="87"/>
    </row>
    <row r="108" spans="1:7" ht="15.75" hidden="1">
      <c r="A108" s="237" t="s">
        <v>63</v>
      </c>
      <c r="B108" s="252" t="s">
        <v>120</v>
      </c>
      <c r="C108" s="250"/>
      <c r="D108" s="245"/>
      <c r="E108" s="239"/>
      <c r="F108" s="87"/>
      <c r="G108" s="87"/>
    </row>
    <row r="109" spans="1:7" ht="15.75" hidden="1">
      <c r="A109" s="237" t="s">
        <v>63</v>
      </c>
      <c r="B109" s="252" t="s">
        <v>121</v>
      </c>
      <c r="C109" s="250"/>
      <c r="D109" s="245"/>
      <c r="E109" s="239"/>
      <c r="F109" s="87"/>
      <c r="G109" s="87"/>
    </row>
    <row r="110" spans="1:7" ht="15.75" hidden="1">
      <c r="A110" s="237"/>
      <c r="B110" s="254" t="s">
        <v>122</v>
      </c>
      <c r="C110" s="250"/>
      <c r="D110" s="245"/>
      <c r="E110" s="239"/>
      <c r="F110" s="87"/>
      <c r="G110" s="87"/>
    </row>
    <row r="111" spans="1:7" ht="15.75" hidden="1">
      <c r="A111" s="237"/>
      <c r="B111" s="254" t="s">
        <v>123</v>
      </c>
      <c r="C111" s="250"/>
      <c r="D111" s="245"/>
      <c r="E111" s="239"/>
      <c r="F111" s="87"/>
      <c r="G111" s="87"/>
    </row>
    <row r="112" spans="1:7" ht="15.75">
      <c r="A112" s="237" t="s">
        <v>37</v>
      </c>
      <c r="B112" s="257" t="s">
        <v>124</v>
      </c>
      <c r="C112" s="117">
        <v>75000</v>
      </c>
      <c r="D112" s="245"/>
      <c r="E112" s="239"/>
      <c r="F112" s="87"/>
      <c r="G112" s="87"/>
    </row>
    <row r="113" spans="1:7" ht="15.75" hidden="1">
      <c r="A113" s="237" t="s">
        <v>125</v>
      </c>
      <c r="B113" s="257" t="s">
        <v>126</v>
      </c>
      <c r="C113" s="250"/>
      <c r="D113" s="245"/>
      <c r="E113" s="239"/>
      <c r="F113" s="87"/>
      <c r="G113" s="87"/>
    </row>
    <row r="114" spans="1:7" ht="15.75" hidden="1">
      <c r="A114" s="237"/>
      <c r="B114" s="254" t="s">
        <v>127</v>
      </c>
      <c r="C114" s="250"/>
      <c r="D114" s="245"/>
      <c r="E114" s="239"/>
      <c r="F114" s="87"/>
      <c r="G114" s="87"/>
    </row>
    <row r="115" spans="1:7" ht="15.75" hidden="1">
      <c r="A115" s="237" t="s">
        <v>125</v>
      </c>
      <c r="B115" s="257" t="s">
        <v>128</v>
      </c>
      <c r="C115" s="250"/>
      <c r="D115" s="245"/>
      <c r="E115" s="239"/>
      <c r="F115" s="87"/>
      <c r="G115" s="87"/>
    </row>
    <row r="116" spans="1:7" ht="15.75">
      <c r="A116" s="237" t="s">
        <v>125</v>
      </c>
      <c r="B116" s="257" t="s">
        <v>129</v>
      </c>
      <c r="C116" s="117"/>
      <c r="D116" s="245"/>
      <c r="E116" s="239"/>
      <c r="F116" s="87"/>
      <c r="G116" s="87"/>
    </row>
    <row r="117" spans="1:7" ht="15.75">
      <c r="A117" s="237" t="s">
        <v>37</v>
      </c>
      <c r="B117" s="257" t="s">
        <v>130</v>
      </c>
      <c r="C117" s="117"/>
      <c r="D117" s="245"/>
      <c r="E117" s="239"/>
      <c r="F117" s="87"/>
      <c r="G117" s="87"/>
    </row>
    <row r="118" spans="1:7" ht="15.75" hidden="1">
      <c r="A118" s="237"/>
      <c r="B118" s="254" t="s">
        <v>131</v>
      </c>
      <c r="C118" s="250"/>
      <c r="D118" s="245"/>
      <c r="E118" s="239"/>
      <c r="F118" s="87"/>
      <c r="G118" s="87"/>
    </row>
    <row r="119" spans="1:7" ht="15.75">
      <c r="A119" s="237" t="s">
        <v>125</v>
      </c>
      <c r="B119" s="257" t="s">
        <v>132</v>
      </c>
      <c r="C119" s="117"/>
      <c r="D119" s="245"/>
      <c r="E119" s="239"/>
      <c r="F119" s="87"/>
      <c r="G119" s="87"/>
    </row>
    <row r="120" spans="1:7" ht="15.75">
      <c r="A120" s="237" t="s">
        <v>125</v>
      </c>
      <c r="B120" s="257" t="s">
        <v>133</v>
      </c>
      <c r="C120" s="117">
        <v>50268</v>
      </c>
      <c r="D120" s="245"/>
      <c r="E120" s="239"/>
      <c r="F120" s="87"/>
      <c r="G120" s="87"/>
    </row>
    <row r="121" spans="1:7" ht="15.75" hidden="1">
      <c r="A121" s="237" t="s">
        <v>125</v>
      </c>
      <c r="B121" s="257" t="s">
        <v>134</v>
      </c>
      <c r="C121" s="250"/>
      <c r="D121" s="245"/>
      <c r="E121" s="239"/>
      <c r="F121" s="87"/>
      <c r="G121" s="87"/>
    </row>
    <row r="122" spans="1:7" ht="15.75">
      <c r="A122" s="237" t="s">
        <v>37</v>
      </c>
      <c r="B122" s="257" t="s">
        <v>135</v>
      </c>
      <c r="C122" s="117">
        <v>666000</v>
      </c>
      <c r="D122" s="245"/>
      <c r="E122" s="239"/>
      <c r="F122" s="87"/>
      <c r="G122" s="87"/>
    </row>
    <row r="123" spans="1:7" ht="15.75" hidden="1">
      <c r="A123" s="237"/>
      <c r="B123" s="254" t="s">
        <v>136</v>
      </c>
      <c r="C123" s="250"/>
      <c r="D123" s="245"/>
      <c r="E123" s="239"/>
      <c r="F123" s="87"/>
      <c r="G123" s="87"/>
    </row>
    <row r="124" spans="1:7" ht="15.75" hidden="1">
      <c r="A124" s="237" t="s">
        <v>125</v>
      </c>
      <c r="B124" s="257" t="s">
        <v>137</v>
      </c>
      <c r="C124" s="250"/>
      <c r="D124" s="245"/>
      <c r="E124" s="239"/>
      <c r="F124" s="87"/>
      <c r="G124" s="87"/>
    </row>
    <row r="125" spans="1:7" ht="15.75" hidden="1">
      <c r="A125" s="237" t="s">
        <v>125</v>
      </c>
      <c r="B125" s="257" t="s">
        <v>138</v>
      </c>
      <c r="C125" s="250"/>
      <c r="D125" s="245"/>
      <c r="E125" s="239"/>
      <c r="F125" s="87"/>
      <c r="G125" s="87"/>
    </row>
    <row r="126" spans="1:7" ht="15.75">
      <c r="A126" s="237" t="s">
        <v>125</v>
      </c>
      <c r="B126" s="257" t="s">
        <v>139</v>
      </c>
      <c r="C126" s="117"/>
      <c r="D126" s="245"/>
      <c r="E126" s="239"/>
      <c r="F126" s="87"/>
      <c r="G126" s="87"/>
    </row>
    <row r="127" spans="1:7" ht="15.75" hidden="1">
      <c r="A127" s="237" t="s">
        <v>125</v>
      </c>
      <c r="B127" s="257" t="s">
        <v>140</v>
      </c>
      <c r="C127" s="250"/>
      <c r="D127" s="245"/>
      <c r="E127" s="239"/>
      <c r="F127" s="87"/>
      <c r="G127" s="87"/>
    </row>
    <row r="128" spans="1:7" ht="15.75" hidden="1">
      <c r="A128" s="237" t="s">
        <v>125</v>
      </c>
      <c r="B128" s="257" t="s">
        <v>141</v>
      </c>
      <c r="C128" s="250"/>
      <c r="D128" s="245"/>
      <c r="E128" s="239"/>
      <c r="F128" s="87"/>
      <c r="G128" s="87"/>
    </row>
    <row r="129" spans="1:7" ht="15.75" hidden="1">
      <c r="A129" s="237"/>
      <c r="B129" s="254" t="s">
        <v>142</v>
      </c>
      <c r="C129" s="250"/>
      <c r="D129" s="245"/>
      <c r="E129" s="239"/>
      <c r="F129" s="87"/>
      <c r="G129" s="87"/>
    </row>
    <row r="130" spans="1:7" ht="15.75" hidden="1">
      <c r="A130" s="237" t="s">
        <v>125</v>
      </c>
      <c r="B130" s="257" t="s">
        <v>143</v>
      </c>
      <c r="C130" s="250"/>
      <c r="D130" s="245"/>
      <c r="E130" s="239"/>
      <c r="F130" s="87"/>
      <c r="G130" s="87"/>
    </row>
    <row r="131" spans="1:7" ht="15.75" hidden="1">
      <c r="A131" s="237" t="s">
        <v>125</v>
      </c>
      <c r="B131" s="257" t="s">
        <v>144</v>
      </c>
      <c r="C131" s="250"/>
      <c r="D131" s="245"/>
      <c r="E131" s="239"/>
      <c r="F131" s="87"/>
      <c r="G131" s="87"/>
    </row>
    <row r="132" spans="1:7" ht="15.75" hidden="1">
      <c r="A132" s="237"/>
      <c r="B132" s="257" t="s">
        <v>145</v>
      </c>
      <c r="C132" s="250"/>
      <c r="D132" s="245"/>
      <c r="E132" s="239"/>
      <c r="F132" s="87"/>
      <c r="G132" s="87"/>
    </row>
    <row r="133" spans="1:7" ht="15.75" hidden="1">
      <c r="A133" s="237" t="s">
        <v>125</v>
      </c>
      <c r="B133" s="257" t="s">
        <v>146</v>
      </c>
      <c r="C133" s="250"/>
      <c r="D133" s="245"/>
      <c r="E133" s="239"/>
      <c r="F133" s="87"/>
      <c r="G133" s="87"/>
    </row>
    <row r="134" spans="1:7" ht="15.75" hidden="1">
      <c r="A134" s="237" t="s">
        <v>125</v>
      </c>
      <c r="B134" s="257" t="s">
        <v>147</v>
      </c>
      <c r="C134" s="250"/>
      <c r="D134" s="245"/>
      <c r="E134" s="239"/>
      <c r="F134" s="87"/>
      <c r="G134" s="87"/>
    </row>
    <row r="135" spans="1:7" ht="15.75" hidden="1">
      <c r="A135" s="237" t="s">
        <v>125</v>
      </c>
      <c r="B135" s="257" t="s">
        <v>148</v>
      </c>
      <c r="C135" s="250"/>
      <c r="D135" s="245"/>
      <c r="E135" s="239"/>
      <c r="F135" s="87"/>
      <c r="G135" s="87"/>
    </row>
    <row r="136" spans="1:7" ht="15.75" hidden="1">
      <c r="A136" s="237" t="s">
        <v>125</v>
      </c>
      <c r="B136" s="257" t="s">
        <v>149</v>
      </c>
      <c r="C136" s="250"/>
      <c r="D136" s="245"/>
      <c r="E136" s="239"/>
      <c r="F136" s="87"/>
      <c r="G136" s="87"/>
    </row>
    <row r="137" spans="1:7" ht="15.75">
      <c r="A137" s="237"/>
      <c r="B137" s="114" t="s">
        <v>150</v>
      </c>
      <c r="C137" s="117"/>
      <c r="D137" s="245"/>
      <c r="E137" s="239"/>
      <c r="F137" s="87"/>
      <c r="G137" s="87"/>
    </row>
    <row r="138" spans="1:7" ht="15.75" hidden="1">
      <c r="A138" s="237" t="s">
        <v>125</v>
      </c>
      <c r="B138" s="257" t="s">
        <v>151</v>
      </c>
      <c r="C138" s="250"/>
      <c r="D138" s="245"/>
      <c r="E138" s="239"/>
      <c r="F138" s="87"/>
      <c r="G138" s="87"/>
    </row>
    <row r="139" spans="1:7" ht="15.75" hidden="1">
      <c r="A139" s="237" t="s">
        <v>125</v>
      </c>
      <c r="B139" s="257" t="s">
        <v>152</v>
      </c>
      <c r="C139" s="250"/>
      <c r="D139" s="245"/>
      <c r="E139" s="239"/>
      <c r="F139" s="87"/>
      <c r="G139" s="87"/>
    </row>
    <row r="140" spans="1:7" ht="15.75" hidden="1">
      <c r="A140" s="237" t="s">
        <v>125</v>
      </c>
      <c r="B140" s="257" t="s">
        <v>153</v>
      </c>
      <c r="C140" s="250"/>
      <c r="D140" s="245"/>
      <c r="E140" s="239"/>
      <c r="F140" s="87"/>
      <c r="G140" s="87"/>
    </row>
    <row r="141" spans="1:7" ht="15.75" hidden="1">
      <c r="A141" s="237" t="s">
        <v>125</v>
      </c>
      <c r="B141" s="257" t="s">
        <v>154</v>
      </c>
      <c r="C141" s="250"/>
      <c r="D141" s="245"/>
      <c r="E141" s="239"/>
      <c r="F141" s="87"/>
      <c r="G141" s="87"/>
    </row>
    <row r="142" spans="1:7" ht="15.75" hidden="1">
      <c r="A142" s="237"/>
      <c r="B142" s="254" t="s">
        <v>155</v>
      </c>
      <c r="C142" s="250"/>
      <c r="D142" s="245"/>
      <c r="E142" s="239"/>
      <c r="F142" s="87"/>
      <c r="G142" s="87"/>
    </row>
    <row r="143" spans="1:7" ht="15.75" hidden="1">
      <c r="A143" s="237"/>
      <c r="B143" s="258" t="s">
        <v>156</v>
      </c>
      <c r="C143" s="250"/>
      <c r="D143" s="246"/>
      <c r="E143" s="87"/>
      <c r="F143" s="87"/>
      <c r="G143" s="87"/>
    </row>
    <row r="144" spans="1:7" ht="15.75">
      <c r="A144" s="237" t="s">
        <v>125</v>
      </c>
      <c r="B144" s="257" t="s">
        <v>157</v>
      </c>
      <c r="C144" s="117"/>
      <c r="D144" s="245"/>
      <c r="E144" s="239"/>
      <c r="F144" s="87"/>
      <c r="G144" s="87"/>
    </row>
    <row r="145" spans="1:7" ht="15.75">
      <c r="A145" s="237" t="s">
        <v>125</v>
      </c>
      <c r="B145" s="257" t="s">
        <v>158</v>
      </c>
      <c r="C145" s="117">
        <v>592500</v>
      </c>
      <c r="D145" s="245"/>
      <c r="E145" s="239"/>
      <c r="F145" s="87"/>
      <c r="G145" s="87"/>
    </row>
    <row r="146" spans="1:7" ht="15.75" hidden="1">
      <c r="A146" s="237" t="s">
        <v>125</v>
      </c>
      <c r="B146" s="257" t="s">
        <v>159</v>
      </c>
      <c r="C146" s="250"/>
      <c r="D146" s="245"/>
      <c r="E146" s="239"/>
      <c r="F146" s="87"/>
      <c r="G146" s="87"/>
    </row>
    <row r="147" spans="1:7" ht="15.75" hidden="1">
      <c r="A147" s="237" t="s">
        <v>125</v>
      </c>
      <c r="B147" s="257" t="s">
        <v>160</v>
      </c>
      <c r="C147" s="250"/>
      <c r="D147" s="245"/>
      <c r="E147" s="239"/>
      <c r="F147" s="87"/>
      <c r="G147" s="87"/>
    </row>
    <row r="148" spans="1:7" ht="15.75">
      <c r="A148" s="237" t="s">
        <v>125</v>
      </c>
      <c r="B148" s="257" t="s">
        <v>161</v>
      </c>
      <c r="C148" s="117"/>
      <c r="D148" s="245"/>
      <c r="E148" s="239"/>
      <c r="F148" s="87"/>
      <c r="G148" s="87"/>
    </row>
    <row r="149" spans="1:7" ht="15.75" hidden="1">
      <c r="A149" s="237" t="s">
        <v>125</v>
      </c>
      <c r="B149" s="257" t="s">
        <v>162</v>
      </c>
      <c r="C149" s="250"/>
      <c r="D149" s="245"/>
      <c r="E149" s="239"/>
      <c r="F149" s="87"/>
      <c r="G149" s="87"/>
    </row>
    <row r="150" spans="1:7" ht="15.75" hidden="1">
      <c r="A150" s="237" t="s">
        <v>125</v>
      </c>
      <c r="B150" s="257" t="s">
        <v>163</v>
      </c>
      <c r="C150" s="250"/>
      <c r="D150" s="245"/>
      <c r="E150" s="239"/>
      <c r="F150" s="87"/>
      <c r="G150" s="87"/>
    </row>
    <row r="151" spans="1:7" ht="15.75" hidden="1">
      <c r="A151" s="237"/>
      <c r="B151" s="257" t="s">
        <v>164</v>
      </c>
      <c r="C151" s="250"/>
      <c r="D151" s="245"/>
      <c r="E151" s="239"/>
      <c r="F151" s="87"/>
      <c r="G151" s="87"/>
    </row>
    <row r="152" spans="1:7" ht="15.75">
      <c r="A152" s="237" t="s">
        <v>125</v>
      </c>
      <c r="B152" s="257" t="s">
        <v>165</v>
      </c>
      <c r="C152" s="117"/>
      <c r="D152" s="245"/>
      <c r="E152" s="239"/>
      <c r="F152" s="87"/>
      <c r="G152" s="87"/>
    </row>
    <row r="153" spans="1:7" ht="15.75">
      <c r="A153" s="237" t="s">
        <v>125</v>
      </c>
      <c r="B153" s="257" t="s">
        <v>166</v>
      </c>
      <c r="C153" s="117"/>
      <c r="D153" s="245"/>
      <c r="E153" s="239"/>
      <c r="F153" s="87"/>
      <c r="G153" s="87"/>
    </row>
    <row r="154" spans="1:7" ht="15" hidden="1" customHeight="1">
      <c r="A154" s="237" t="s">
        <v>125</v>
      </c>
      <c r="B154" s="257" t="s">
        <v>167</v>
      </c>
      <c r="C154" s="250"/>
      <c r="D154" s="245"/>
      <c r="E154" s="239"/>
      <c r="F154" s="87"/>
      <c r="G154" s="87"/>
    </row>
    <row r="155" spans="1:7" ht="15" hidden="1" customHeight="1">
      <c r="A155" s="237"/>
      <c r="B155" s="256" t="s">
        <v>168</v>
      </c>
      <c r="C155" s="250"/>
      <c r="D155" s="245"/>
      <c r="E155" s="239"/>
      <c r="F155" s="87"/>
      <c r="G155" s="87"/>
    </row>
    <row r="156" spans="1:7" ht="15" customHeight="1">
      <c r="A156" s="237" t="s">
        <v>125</v>
      </c>
      <c r="B156" s="257" t="s">
        <v>169</v>
      </c>
      <c r="C156" s="117">
        <v>446663.08</v>
      </c>
      <c r="D156" s="245"/>
      <c r="E156" s="259"/>
      <c r="F156" s="87"/>
      <c r="G156" s="87"/>
    </row>
    <row r="157" spans="1:7" ht="15" customHeight="1">
      <c r="A157" s="237" t="s">
        <v>125</v>
      </c>
      <c r="B157" s="257" t="s">
        <v>170</v>
      </c>
      <c r="C157" s="117">
        <v>614544</v>
      </c>
      <c r="D157" s="245"/>
      <c r="E157" s="239"/>
      <c r="F157" s="87"/>
      <c r="G157" s="87"/>
    </row>
    <row r="158" spans="1:7" ht="15" hidden="1" customHeight="1">
      <c r="A158" s="237" t="s">
        <v>125</v>
      </c>
      <c r="B158" s="257" t="s">
        <v>171</v>
      </c>
      <c r="C158" s="117"/>
      <c r="D158" s="245"/>
      <c r="E158" s="239"/>
      <c r="F158" s="87"/>
      <c r="G158" s="87"/>
    </row>
    <row r="159" spans="1:7" ht="15" customHeight="1">
      <c r="A159" s="237" t="s">
        <v>125</v>
      </c>
      <c r="B159" s="257" t="s">
        <v>172</v>
      </c>
      <c r="C159" s="117">
        <v>414970</v>
      </c>
      <c r="D159" s="245"/>
      <c r="E159" s="239"/>
      <c r="F159" s="87"/>
      <c r="G159" s="87"/>
    </row>
    <row r="160" spans="1:7" ht="15" hidden="1" customHeight="1">
      <c r="A160" s="237" t="s">
        <v>37</v>
      </c>
      <c r="B160" s="257" t="s">
        <v>173</v>
      </c>
      <c r="C160" s="117"/>
      <c r="D160" s="245"/>
      <c r="E160" s="239"/>
    </row>
    <row r="161" spans="1:5" ht="19.5" hidden="1" customHeight="1">
      <c r="A161" s="237" t="s">
        <v>125</v>
      </c>
      <c r="B161" s="257" t="s">
        <v>174</v>
      </c>
      <c r="C161" s="117"/>
      <c r="D161" s="245"/>
      <c r="E161" s="239"/>
    </row>
    <row r="162" spans="1:5" ht="15" hidden="1" customHeight="1">
      <c r="A162" s="237" t="s">
        <v>125</v>
      </c>
      <c r="B162" s="257" t="s">
        <v>175</v>
      </c>
      <c r="C162" s="117"/>
      <c r="D162" s="245"/>
      <c r="E162" s="239"/>
    </row>
    <row r="163" spans="1:5" ht="15" hidden="1" customHeight="1">
      <c r="A163" s="237"/>
      <c r="B163" s="257"/>
      <c r="C163" s="117"/>
      <c r="D163" s="245"/>
      <c r="E163" s="239"/>
    </row>
    <row r="164" spans="1:5" ht="15" hidden="1" customHeight="1">
      <c r="A164" s="237" t="s">
        <v>63</v>
      </c>
      <c r="B164" s="257" t="s">
        <v>176</v>
      </c>
      <c r="C164" s="117"/>
      <c r="D164" s="245"/>
      <c r="E164" s="239"/>
    </row>
    <row r="165" spans="1:5" ht="15" hidden="1" customHeight="1">
      <c r="A165" s="237"/>
      <c r="B165" s="257" t="s">
        <v>177</v>
      </c>
      <c r="C165" s="117"/>
      <c r="D165" s="245"/>
      <c r="E165" s="239"/>
    </row>
    <row r="166" spans="1:5" ht="15" hidden="1" customHeight="1">
      <c r="A166" s="237" t="s">
        <v>178</v>
      </c>
      <c r="B166" s="257" t="s">
        <v>179</v>
      </c>
      <c r="C166" s="117"/>
      <c r="D166" s="245"/>
      <c r="E166" s="239"/>
    </row>
    <row r="167" spans="1:5" ht="15" hidden="1" customHeight="1">
      <c r="A167" s="237" t="s">
        <v>37</v>
      </c>
      <c r="B167" s="257" t="s">
        <v>180</v>
      </c>
      <c r="C167" s="117"/>
      <c r="D167" s="245"/>
      <c r="E167" s="239"/>
    </row>
    <row r="168" spans="1:5" ht="15" hidden="1" customHeight="1">
      <c r="A168" s="237" t="s">
        <v>37</v>
      </c>
      <c r="B168" s="257" t="s">
        <v>181</v>
      </c>
      <c r="C168" s="117"/>
      <c r="D168" s="245"/>
      <c r="E168" s="239"/>
    </row>
    <row r="169" spans="1:5" ht="15.75">
      <c r="A169" s="237" t="s">
        <v>178</v>
      </c>
      <c r="B169" s="257" t="s">
        <v>182</v>
      </c>
      <c r="C169" s="117"/>
      <c r="D169" s="245"/>
      <c r="E169" s="239"/>
    </row>
    <row r="170" spans="1:5" ht="15" customHeight="1">
      <c r="A170" s="237" t="s">
        <v>183</v>
      </c>
      <c r="B170" s="257" t="s">
        <v>184</v>
      </c>
      <c r="C170" s="117"/>
      <c r="D170" s="245"/>
      <c r="E170" s="239"/>
    </row>
    <row r="171" spans="1:5" ht="15" customHeight="1">
      <c r="A171" s="237"/>
      <c r="B171" s="257" t="s">
        <v>185</v>
      </c>
      <c r="C171" s="117"/>
      <c r="D171" s="245"/>
      <c r="E171" s="73"/>
    </row>
    <row r="172" spans="1:5" ht="15.75">
      <c r="A172" s="237" t="s">
        <v>178</v>
      </c>
      <c r="B172" s="257" t="s">
        <v>186</v>
      </c>
      <c r="C172" s="117">
        <v>0</v>
      </c>
      <c r="D172" s="245"/>
      <c r="E172" s="239"/>
    </row>
    <row r="173" spans="1:5" ht="15.75">
      <c r="A173" s="237" t="s">
        <v>183</v>
      </c>
      <c r="B173" s="257" t="s">
        <v>187</v>
      </c>
      <c r="C173" s="117"/>
      <c r="D173" s="245"/>
      <c r="E173" s="239"/>
    </row>
    <row r="174" spans="1:5" ht="15.75" hidden="1">
      <c r="A174" s="237" t="s">
        <v>183</v>
      </c>
      <c r="B174" s="260" t="s">
        <v>188</v>
      </c>
      <c r="C174" s="250"/>
      <c r="D174" s="245"/>
      <c r="E174" s="239"/>
    </row>
    <row r="175" spans="1:5" ht="15.75" hidden="1">
      <c r="A175" s="237" t="s">
        <v>63</v>
      </c>
      <c r="B175" s="251" t="s">
        <v>189</v>
      </c>
      <c r="C175" s="118"/>
      <c r="D175" s="245"/>
      <c r="E175" s="239"/>
    </row>
    <row r="176" spans="1:5" ht="15.75" hidden="1">
      <c r="A176" s="237"/>
      <c r="B176" s="260" t="s">
        <v>188</v>
      </c>
      <c r="C176" s="250"/>
      <c r="D176" s="245"/>
      <c r="E176" s="239"/>
    </row>
    <row r="177" spans="1:8" ht="15.75" hidden="1">
      <c r="A177" s="237"/>
      <c r="B177" s="260" t="s">
        <v>190</v>
      </c>
      <c r="C177" s="250"/>
      <c r="D177" s="245"/>
      <c r="E177" s="239"/>
    </row>
    <row r="178" spans="1:8" ht="15.75">
      <c r="A178" s="237"/>
      <c r="B178" s="252" t="s">
        <v>108</v>
      </c>
      <c r="C178" s="117">
        <v>6356.19</v>
      </c>
      <c r="D178" s="245"/>
      <c r="E178" s="239"/>
    </row>
    <row r="179" spans="1:8" ht="20.25">
      <c r="A179" s="237"/>
      <c r="B179" s="17" t="s">
        <v>191</v>
      </c>
      <c r="C179" s="261">
        <f>SUM(C9:C178)</f>
        <v>511012772.89999998</v>
      </c>
      <c r="D179" s="261">
        <f>SUM(D14:D177)</f>
        <v>510433278.66000003</v>
      </c>
      <c r="E179" s="262"/>
      <c r="H179" s="196"/>
    </row>
    <row r="180" spans="1:8">
      <c r="A180" s="237"/>
      <c r="B180" s="4"/>
      <c r="C180" s="239"/>
      <c r="D180" s="239"/>
      <c r="E180" s="239"/>
      <c r="H180" s="196">
        <f>+C179-D179</f>
        <v>579494.23999995005</v>
      </c>
    </row>
    <row r="181" spans="1:8">
      <c r="A181" s="237"/>
      <c r="B181" s="4"/>
      <c r="C181" s="239"/>
      <c r="D181" s="239"/>
      <c r="E181" s="239"/>
    </row>
    <row r="182" spans="1:8">
      <c r="A182" s="237"/>
      <c r="B182" s="4" t="s">
        <v>5</v>
      </c>
      <c r="C182" s="239"/>
      <c r="D182" s="239"/>
      <c r="E182" s="239"/>
    </row>
    <row r="183" spans="1:8">
      <c r="A183" s="237"/>
      <c r="B183" s="263"/>
      <c r="C183" s="239"/>
      <c r="D183" s="239"/>
      <c r="E183" s="239"/>
    </row>
    <row r="187" spans="1:8">
      <c r="C187" s="264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D37"/>
  <sheetViews>
    <sheetView view="pageBreakPreview" zoomScale="90" zoomScaleNormal="100" workbookViewId="0">
      <selection activeCell="B4" sqref="B4:D4"/>
    </sheetView>
  </sheetViews>
  <sheetFormatPr baseColWidth="10" defaultColWidth="11" defaultRowHeight="15"/>
  <cols>
    <col min="1" max="1" width="4.7109375" customWidth="1"/>
    <col min="2" max="2" width="59" customWidth="1"/>
    <col min="3" max="3" width="18" customWidth="1"/>
  </cols>
  <sheetData>
    <row r="1" spans="2:4" ht="18.75">
      <c r="B1" s="279" t="s">
        <v>574</v>
      </c>
      <c r="C1" s="279"/>
      <c r="D1" s="279"/>
    </row>
    <row r="2" spans="2:4" ht="18.75">
      <c r="B2" s="279" t="s">
        <v>583</v>
      </c>
      <c r="C2" s="279"/>
      <c r="D2" s="279"/>
    </row>
    <row r="3" spans="2:4" ht="18.75">
      <c r="B3" s="279" t="s">
        <v>584</v>
      </c>
      <c r="C3" s="279"/>
      <c r="D3" s="279"/>
    </row>
    <row r="4" spans="2:4" ht="18.75">
      <c r="B4" s="279" t="s">
        <v>585</v>
      </c>
      <c r="C4" s="279"/>
      <c r="D4" s="279"/>
    </row>
    <row r="5" spans="2:4" ht="18.75">
      <c r="B5" s="279" t="s">
        <v>4</v>
      </c>
      <c r="C5" s="279"/>
      <c r="D5" s="279"/>
    </row>
    <row r="9" spans="2:4" ht="15" customHeight="1">
      <c r="B9" s="283" t="s">
        <v>578</v>
      </c>
      <c r="C9" s="286" t="s">
        <v>419</v>
      </c>
    </row>
    <row r="10" spans="2:4" ht="15" customHeight="1">
      <c r="B10" s="284"/>
      <c r="C10" s="287"/>
    </row>
    <row r="11" spans="2:4" ht="15.75" customHeight="1">
      <c r="B11" s="285"/>
      <c r="C11" s="288"/>
    </row>
    <row r="12" spans="2:4" ht="15.75">
      <c r="B12" s="107" t="s">
        <v>586</v>
      </c>
      <c r="C12" s="54"/>
    </row>
    <row r="13" spans="2:4" ht="15.75">
      <c r="B13" s="108" t="s">
        <v>587</v>
      </c>
      <c r="C13" s="54"/>
    </row>
    <row r="14" spans="2:4" ht="15.75">
      <c r="B14" s="108" t="s">
        <v>588</v>
      </c>
      <c r="C14" s="41"/>
    </row>
    <row r="15" spans="2:4" ht="15.75">
      <c r="B15" s="108" t="s">
        <v>589</v>
      </c>
      <c r="C15" s="41">
        <v>9639726.6899999995</v>
      </c>
    </row>
    <row r="16" spans="2:4" ht="15.75">
      <c r="B16" s="108" t="s">
        <v>590</v>
      </c>
      <c r="C16" s="41"/>
    </row>
    <row r="17" spans="2:3" ht="15.75">
      <c r="B17" s="109" t="s">
        <v>591</v>
      </c>
      <c r="C17" s="104">
        <f>SUM(C15:C16)</f>
        <v>9639726.6899999995</v>
      </c>
    </row>
    <row r="18" spans="2:3">
      <c r="B18" s="110"/>
      <c r="C18" s="111"/>
    </row>
    <row r="19" spans="2:3">
      <c r="B19" s="110"/>
      <c r="C19" s="111"/>
    </row>
    <row r="20" spans="2:3">
      <c r="B20" s="110"/>
      <c r="C20" s="111"/>
    </row>
    <row r="21" spans="2:3">
      <c r="B21" s="110"/>
      <c r="C21" s="111"/>
    </row>
    <row r="22" spans="2:3">
      <c r="B22" s="110"/>
      <c r="C22" s="111"/>
    </row>
    <row r="23" spans="2:3">
      <c r="B23" s="110"/>
      <c r="C23" s="111"/>
    </row>
    <row r="37" spans="3:3">
      <c r="C37" t="s">
        <v>5</v>
      </c>
    </row>
  </sheetData>
  <mergeCells count="7">
    <mergeCell ref="B9:B11"/>
    <mergeCell ref="C9:C11"/>
    <mergeCell ref="B1:D1"/>
    <mergeCell ref="B2:D2"/>
    <mergeCell ref="B3:D3"/>
    <mergeCell ref="B4:D4"/>
    <mergeCell ref="B5:D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1"/>
  <sheetViews>
    <sheetView workbookViewId="0">
      <selection activeCell="C13" sqref="C13"/>
    </sheetView>
  </sheetViews>
  <sheetFormatPr baseColWidth="10" defaultColWidth="11" defaultRowHeight="15"/>
  <cols>
    <col min="1" max="1" width="41" customWidth="1"/>
    <col min="2" max="2" width="35" customWidth="1"/>
    <col min="3" max="3" width="18" customWidth="1"/>
    <col min="4" max="4" width="12.85546875"/>
    <col min="5" max="5" width="15.7109375"/>
  </cols>
  <sheetData>
    <row r="1" spans="1:5" ht="18.75">
      <c r="A1" s="279" t="s">
        <v>540</v>
      </c>
      <c r="B1" s="279"/>
    </row>
    <row r="2" spans="1:5" ht="18.75">
      <c r="A2" s="279" t="s">
        <v>592</v>
      </c>
      <c r="B2" s="279"/>
    </row>
    <row r="3" spans="1:5" ht="18.75">
      <c r="A3" s="279" t="s">
        <v>593</v>
      </c>
      <c r="B3" s="279"/>
    </row>
    <row r="4" spans="1:5" ht="18.75">
      <c r="A4" s="279" t="s">
        <v>585</v>
      </c>
      <c r="B4" s="279"/>
    </row>
    <row r="5" spans="1:5" ht="18.75">
      <c r="A5" s="279" t="s">
        <v>4</v>
      </c>
      <c r="B5" s="279"/>
    </row>
    <row r="6" spans="1:5" ht="18.75">
      <c r="A6" s="1"/>
      <c r="B6" s="1"/>
    </row>
    <row r="7" spans="1:5" ht="15.75">
      <c r="B7" s="35"/>
    </row>
    <row r="8" spans="1:5" ht="15.75">
      <c r="B8" s="35"/>
    </row>
    <row r="9" spans="1:5" ht="15" customHeight="1">
      <c r="A9" s="67" t="s">
        <v>578</v>
      </c>
      <c r="B9" s="50" t="s">
        <v>419</v>
      </c>
    </row>
    <row r="10" spans="1:5" ht="15.75">
      <c r="A10" s="102" t="s">
        <v>594</v>
      </c>
      <c r="B10" s="103">
        <v>567769900.44000006</v>
      </c>
    </row>
    <row r="11" spans="1:5" ht="15" customHeight="1">
      <c r="A11" s="42" t="s">
        <v>595</v>
      </c>
      <c r="B11" s="104">
        <f>+B10</f>
        <v>567769900.44000006</v>
      </c>
    </row>
    <row r="12" spans="1:5">
      <c r="C12" s="59"/>
    </row>
    <row r="13" spans="1:5" ht="15" customHeight="1">
      <c r="C13" s="105"/>
      <c r="D13" s="106"/>
      <c r="E13" s="32"/>
    </row>
    <row r="21" spans="3:3">
      <c r="C21" s="32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sqref="A1:B27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79" t="s">
        <v>574</v>
      </c>
      <c r="B1" s="279"/>
    </row>
    <row r="2" spans="1:2" ht="18.75">
      <c r="A2" s="1" t="s">
        <v>592</v>
      </c>
      <c r="B2" s="1"/>
    </row>
    <row r="3" spans="1:2" ht="18.75">
      <c r="A3" s="279" t="s">
        <v>596</v>
      </c>
      <c r="B3" s="279"/>
    </row>
    <row r="4" spans="1:2" ht="18.75">
      <c r="A4" s="279" t="s">
        <v>597</v>
      </c>
      <c r="B4" s="279"/>
    </row>
    <row r="5" spans="1:2" ht="18.75">
      <c r="A5" s="279" t="s">
        <v>4</v>
      </c>
      <c r="B5" s="279"/>
    </row>
    <row r="8" spans="1:2">
      <c r="A8" s="289" t="s">
        <v>598</v>
      </c>
      <c r="B8" s="286" t="s">
        <v>419</v>
      </c>
    </row>
    <row r="9" spans="1:2">
      <c r="A9" s="290"/>
      <c r="B9" s="287"/>
    </row>
    <row r="10" spans="1:2" ht="15.75">
      <c r="A10" s="88" t="s">
        <v>559</v>
      </c>
      <c r="B10" s="23">
        <v>11900000</v>
      </c>
    </row>
    <row r="11" spans="1:2" ht="15.75">
      <c r="A11" s="92" t="s">
        <v>599</v>
      </c>
      <c r="B11" s="93">
        <f>SUM(B10)</f>
        <v>11900000</v>
      </c>
    </row>
    <row r="12" spans="1:2" ht="15.75">
      <c r="B12" s="94"/>
    </row>
    <row r="13" spans="1:2" ht="15.75">
      <c r="A13" s="95" t="s">
        <v>600</v>
      </c>
      <c r="B13" s="280" t="s">
        <v>419</v>
      </c>
    </row>
    <row r="14" spans="1:2" ht="15.75">
      <c r="A14" s="97" t="s">
        <v>360</v>
      </c>
      <c r="B14" s="282"/>
    </row>
    <row r="15" spans="1:2" ht="15.75">
      <c r="A15" s="98" t="s">
        <v>545</v>
      </c>
      <c r="B15" s="23"/>
    </row>
    <row r="16" spans="1:2" ht="15.75">
      <c r="A16" s="98" t="s">
        <v>546</v>
      </c>
      <c r="B16" s="23"/>
    </row>
    <row r="17" spans="1:2" ht="15.75">
      <c r="A17" s="98" t="s">
        <v>550</v>
      </c>
      <c r="B17" s="54">
        <v>7494487.0700000003</v>
      </c>
    </row>
    <row r="18" spans="1:2" ht="15.75">
      <c r="A18" s="98" t="s">
        <v>552</v>
      </c>
      <c r="B18" s="23"/>
    </row>
    <row r="19" spans="1:2" ht="15.75">
      <c r="A19" s="98" t="s">
        <v>554</v>
      </c>
      <c r="B19" s="23"/>
    </row>
    <row r="20" spans="1:2" ht="15.75">
      <c r="A20" s="98" t="s">
        <v>556</v>
      </c>
      <c r="B20" s="23"/>
    </row>
    <row r="21" spans="1:2" ht="15.75">
      <c r="A21" s="98" t="s">
        <v>558</v>
      </c>
      <c r="B21" s="23"/>
    </row>
    <row r="22" spans="1:2" ht="15.75">
      <c r="A22" s="88" t="s">
        <v>560</v>
      </c>
      <c r="B22" s="13"/>
    </row>
    <row r="23" spans="1:2" ht="15.75">
      <c r="A23" s="88" t="s">
        <v>561</v>
      </c>
      <c r="B23" s="99">
        <v>0</v>
      </c>
    </row>
    <row r="24" spans="1:2" ht="15.75">
      <c r="A24" s="98" t="s">
        <v>567</v>
      </c>
      <c r="B24" s="23"/>
    </row>
    <row r="25" spans="1:2" ht="15.75">
      <c r="A25" s="88" t="s">
        <v>570</v>
      </c>
      <c r="B25" s="23"/>
    </row>
    <row r="26" spans="1:2" ht="18.75">
      <c r="A26" s="100" t="s">
        <v>599</v>
      </c>
      <c r="B26" s="101">
        <f>SUM(B15:B25)</f>
        <v>7494487.0700000003</v>
      </c>
    </row>
    <row r="27" spans="1:2" ht="18.75">
      <c r="A27" s="100" t="s">
        <v>601</v>
      </c>
      <c r="B27" s="101">
        <f>+B11+B26</f>
        <v>19394487.07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79" t="s">
        <v>574</v>
      </c>
      <c r="B1" s="279"/>
    </row>
    <row r="2" spans="1:2" ht="18.75">
      <c r="A2" s="279" t="s">
        <v>602</v>
      </c>
      <c r="B2" s="279"/>
    </row>
    <row r="3" spans="1:2" ht="18.75">
      <c r="A3" s="279" t="s">
        <v>603</v>
      </c>
      <c r="B3" s="279"/>
    </row>
    <row r="4" spans="1:2" ht="18.75">
      <c r="A4" s="279" t="s">
        <v>4</v>
      </c>
      <c r="B4" s="279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67" t="s">
        <v>578</v>
      </c>
      <c r="B8" s="50" t="s">
        <v>419</v>
      </c>
    </row>
    <row r="9" spans="1:2" ht="15.75">
      <c r="A9" s="88" t="s">
        <v>604</v>
      </c>
      <c r="B9" s="89"/>
    </row>
    <row r="10" spans="1:2" ht="15.75">
      <c r="A10" s="38" t="s">
        <v>605</v>
      </c>
      <c r="B10" s="89"/>
    </row>
    <row r="11" spans="1:2" ht="15.75">
      <c r="A11" s="88" t="s">
        <v>606</v>
      </c>
      <c r="B11" s="90"/>
    </row>
    <row r="12" spans="1:2" ht="15.75">
      <c r="A12" s="88" t="s">
        <v>607</v>
      </c>
      <c r="B12" s="90">
        <v>0</v>
      </c>
    </row>
    <row r="13" spans="1:2" ht="15.75">
      <c r="A13" s="88" t="s">
        <v>608</v>
      </c>
      <c r="B13" s="54"/>
    </row>
    <row r="14" spans="1:2" ht="15.75">
      <c r="A14" s="88" t="s">
        <v>609</v>
      </c>
      <c r="B14" s="54"/>
    </row>
    <row r="15" spans="1:2" ht="15.75">
      <c r="A15" s="12" t="s">
        <v>610</v>
      </c>
      <c r="B15" s="54"/>
    </row>
    <row r="16" spans="1:2" ht="15.75">
      <c r="A16" s="12" t="s">
        <v>611</v>
      </c>
      <c r="B16" s="54"/>
    </row>
    <row r="17" spans="1:2" ht="15.75">
      <c r="A17" s="91" t="s">
        <v>612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73" customWidth="1"/>
    <col min="2" max="2" width="16.140625" style="73" customWidth="1"/>
    <col min="3" max="3" width="22.5703125" style="73" customWidth="1"/>
    <col min="4" max="4" width="14.140625" style="73" customWidth="1"/>
    <col min="5" max="5" width="16" style="73" customWidth="1"/>
    <col min="6" max="6" width="19" style="73" customWidth="1"/>
    <col min="7" max="7" width="14.85546875" style="73" customWidth="1"/>
    <col min="8" max="8" width="18.7109375" style="73" customWidth="1"/>
    <col min="9" max="9" width="16.140625" style="73" customWidth="1"/>
    <col min="10" max="16384" width="11.42578125" style="73"/>
  </cols>
  <sheetData>
    <row r="1" spans="1:9" ht="15.75">
      <c r="A1" s="268" t="s">
        <v>192</v>
      </c>
      <c r="B1" s="268"/>
      <c r="C1" s="268"/>
      <c r="D1" s="268"/>
      <c r="E1" s="268"/>
      <c r="F1" s="268"/>
      <c r="G1" s="268"/>
      <c r="H1" s="268"/>
    </row>
    <row r="2" spans="1:9" ht="15.75">
      <c r="A2" s="268" t="s">
        <v>613</v>
      </c>
      <c r="B2" s="268"/>
      <c r="C2" s="268"/>
      <c r="D2" s="268"/>
      <c r="E2" s="268"/>
      <c r="F2" s="268"/>
      <c r="G2" s="268"/>
      <c r="H2" s="268"/>
    </row>
    <row r="3" spans="1:9" ht="15.75">
      <c r="A3" s="268" t="s">
        <v>614</v>
      </c>
      <c r="B3" s="268"/>
      <c r="C3" s="268"/>
      <c r="D3" s="268"/>
      <c r="E3" s="268"/>
      <c r="F3" s="268"/>
      <c r="G3" s="268"/>
      <c r="H3" s="268"/>
    </row>
    <row r="4" spans="1:9" ht="15.75">
      <c r="A4" s="268" t="s">
        <v>4</v>
      </c>
      <c r="B4" s="268"/>
      <c r="C4" s="268"/>
      <c r="D4" s="268"/>
      <c r="E4" s="268"/>
      <c r="F4" s="268"/>
      <c r="G4" s="268"/>
      <c r="H4" s="268"/>
    </row>
    <row r="5" spans="1:9">
      <c r="A5" s="75"/>
      <c r="B5" s="75"/>
      <c r="C5" s="75"/>
      <c r="D5" s="75"/>
      <c r="E5" s="75"/>
      <c r="F5" s="75"/>
      <c r="G5" s="75"/>
      <c r="H5" s="75"/>
    </row>
    <row r="6" spans="1:9">
      <c r="A6" s="76" t="s">
        <v>615</v>
      </c>
      <c r="B6" s="75"/>
      <c r="C6" s="75"/>
      <c r="D6" s="75"/>
      <c r="E6" s="75"/>
      <c r="F6" s="75"/>
      <c r="G6" s="75"/>
      <c r="H6" s="75"/>
    </row>
    <row r="7" spans="1:9">
      <c r="A7" s="77" t="s">
        <v>616</v>
      </c>
      <c r="B7" s="75"/>
      <c r="C7" s="75"/>
      <c r="D7" s="75"/>
      <c r="E7" s="75"/>
      <c r="F7" s="75"/>
      <c r="G7" s="75"/>
      <c r="H7" s="75"/>
    </row>
    <row r="8" spans="1:9">
      <c r="A8" s="291" t="s">
        <v>617</v>
      </c>
      <c r="B8" s="293" t="s">
        <v>618</v>
      </c>
      <c r="C8" s="79" t="s">
        <v>619</v>
      </c>
      <c r="D8" s="78" t="s">
        <v>620</v>
      </c>
      <c r="E8" s="79" t="s">
        <v>621</v>
      </c>
      <c r="F8" s="79" t="s">
        <v>622</v>
      </c>
      <c r="G8" s="78" t="s">
        <v>623</v>
      </c>
      <c r="H8" s="291" t="s">
        <v>601</v>
      </c>
    </row>
    <row r="9" spans="1:9">
      <c r="A9" s="292"/>
      <c r="B9" s="294"/>
      <c r="C9" s="81" t="s">
        <v>624</v>
      </c>
      <c r="D9" s="80" t="s">
        <v>625</v>
      </c>
      <c r="E9" s="81" t="s">
        <v>626</v>
      </c>
      <c r="F9" s="81" t="s">
        <v>627</v>
      </c>
      <c r="G9" s="80" t="s">
        <v>628</v>
      </c>
      <c r="H9" s="292"/>
    </row>
    <row r="10" spans="1:9">
      <c r="A10" s="82" t="s">
        <v>629</v>
      </c>
      <c r="B10" s="83"/>
      <c r="C10" s="83"/>
      <c r="D10" s="83"/>
      <c r="E10" s="83">
        <v>195562718.87</v>
      </c>
      <c r="F10" s="83"/>
      <c r="G10" s="83"/>
      <c r="H10" s="83">
        <f t="shared" ref="H10:H15" si="0">SUM(B10:G10)</f>
        <v>195562718.87</v>
      </c>
      <c r="I10" s="87"/>
    </row>
    <row r="11" spans="1:9">
      <c r="A11" s="12" t="s">
        <v>630</v>
      </c>
      <c r="B11" s="83"/>
      <c r="C11" s="83"/>
      <c r="D11" s="83"/>
      <c r="E11" s="83"/>
      <c r="F11" s="83"/>
      <c r="G11" s="83"/>
      <c r="H11" s="83">
        <f t="shared" si="0"/>
        <v>0</v>
      </c>
    </row>
    <row r="12" spans="1:9">
      <c r="A12" s="12" t="s">
        <v>631</v>
      </c>
      <c r="B12" s="83"/>
      <c r="C12" s="83"/>
      <c r="D12" s="83"/>
      <c r="E12" s="83"/>
      <c r="F12" s="83"/>
      <c r="G12" s="83"/>
      <c r="H12" s="83">
        <f t="shared" si="0"/>
        <v>0</v>
      </c>
      <c r="I12" s="87"/>
    </row>
    <row r="13" spans="1:9">
      <c r="A13" s="84" t="s">
        <v>632</v>
      </c>
      <c r="B13" s="83"/>
      <c r="C13" s="83"/>
      <c r="D13" s="83"/>
      <c r="E13" s="83"/>
      <c r="F13" s="83"/>
      <c r="G13" s="83"/>
      <c r="H13" s="83">
        <f t="shared" si="0"/>
        <v>0</v>
      </c>
    </row>
    <row r="14" spans="1:9">
      <c r="A14" s="12" t="s">
        <v>633</v>
      </c>
      <c r="B14" s="83"/>
      <c r="C14" s="83"/>
      <c r="D14" s="83"/>
      <c r="E14" s="83"/>
      <c r="F14" s="83"/>
      <c r="G14" s="83"/>
      <c r="H14" s="83">
        <f t="shared" si="0"/>
        <v>0</v>
      </c>
    </row>
    <row r="15" spans="1:9">
      <c r="A15" s="12" t="s">
        <v>201</v>
      </c>
      <c r="B15" s="83"/>
      <c r="C15" s="83"/>
      <c r="D15" s="83"/>
      <c r="E15" s="83"/>
      <c r="F15" s="83"/>
      <c r="G15" s="83"/>
      <c r="H15" s="83">
        <f t="shared" si="0"/>
        <v>0</v>
      </c>
    </row>
    <row r="16" spans="1:9">
      <c r="A16" s="84" t="s">
        <v>634</v>
      </c>
      <c r="B16" s="85">
        <f>+B10+B12-B14-B15</f>
        <v>0</v>
      </c>
      <c r="C16" s="85">
        <f>+C10+C12-C14-C15</f>
        <v>0</v>
      </c>
      <c r="D16" s="85">
        <f>+D10+D12-D14-D15</f>
        <v>0</v>
      </c>
      <c r="E16" s="85">
        <f>+E10+E12-E14-E15</f>
        <v>195562718.87</v>
      </c>
      <c r="F16" s="85">
        <f>+F10+F11+F12-F14-F15</f>
        <v>0</v>
      </c>
      <c r="G16" s="85">
        <f>+G10+G12-G14-G15</f>
        <v>0</v>
      </c>
      <c r="H16" s="86">
        <f>+H10+H11+H12-H14+H15</f>
        <v>195562718.87</v>
      </c>
      <c r="I16" s="87"/>
    </row>
    <row r="17" spans="1:9">
      <c r="B17" s="87"/>
      <c r="C17" s="87"/>
      <c r="D17" s="87"/>
      <c r="E17" s="87"/>
      <c r="F17" s="87"/>
      <c r="G17" s="87"/>
      <c r="H17" s="87"/>
    </row>
    <row r="18" spans="1:9">
      <c r="A18" s="84" t="s">
        <v>332</v>
      </c>
      <c r="B18" s="87"/>
      <c r="C18" s="87"/>
      <c r="D18" s="87"/>
      <c r="E18" s="87"/>
      <c r="F18" s="87"/>
      <c r="G18" s="87"/>
      <c r="H18" s="87"/>
    </row>
    <row r="19" spans="1:9">
      <c r="A19" s="12" t="s">
        <v>635</v>
      </c>
      <c r="B19" s="83"/>
      <c r="C19" s="83"/>
      <c r="D19" s="83"/>
      <c r="E19" s="83">
        <v>195562718.87</v>
      </c>
      <c r="F19" s="83"/>
      <c r="G19" s="83"/>
      <c r="H19" s="83">
        <f>SUM(B19:G19)</f>
        <v>195562718.87</v>
      </c>
    </row>
    <row r="20" spans="1:9">
      <c r="A20" s="12" t="s">
        <v>636</v>
      </c>
      <c r="B20" s="83"/>
      <c r="C20" s="83"/>
      <c r="D20" s="83"/>
      <c r="E20" s="83"/>
      <c r="F20" s="83"/>
      <c r="G20" s="83"/>
      <c r="H20" s="83">
        <f>SUM(B20:G20)</f>
        <v>0</v>
      </c>
      <c r="I20" s="87"/>
    </row>
    <row r="21" spans="1:9">
      <c r="A21" s="84" t="s">
        <v>632</v>
      </c>
      <c r="B21" s="83"/>
      <c r="C21" s="83"/>
      <c r="D21" s="83"/>
      <c r="E21" s="83"/>
      <c r="F21" s="83"/>
      <c r="G21" s="83"/>
      <c r="H21" s="83">
        <f>SUM(B21:G21)</f>
        <v>0</v>
      </c>
    </row>
    <row r="22" spans="1:9">
      <c r="A22" s="12" t="s">
        <v>634</v>
      </c>
      <c r="B22" s="85">
        <f>+B19+B20-B21</f>
        <v>0</v>
      </c>
      <c r="C22" s="85">
        <f t="shared" ref="C22:H22" si="1">+C19+C20-C21</f>
        <v>0</v>
      </c>
      <c r="D22" s="85">
        <f t="shared" si="1"/>
        <v>0</v>
      </c>
      <c r="E22" s="85">
        <f t="shared" si="1"/>
        <v>195562718.87</v>
      </c>
      <c r="F22" s="85">
        <f t="shared" si="1"/>
        <v>0</v>
      </c>
      <c r="G22" s="85">
        <f t="shared" si="1"/>
        <v>0</v>
      </c>
      <c r="H22" s="85">
        <f t="shared" si="1"/>
        <v>195562718.87</v>
      </c>
    </row>
    <row r="23" spans="1:9">
      <c r="A23" s="84" t="s">
        <v>637</v>
      </c>
      <c r="B23" s="85">
        <f t="shared" ref="B23:H23" si="2">+B16-B22</f>
        <v>0</v>
      </c>
      <c r="C23" s="85">
        <f t="shared" si="2"/>
        <v>0</v>
      </c>
      <c r="D23" s="85">
        <f t="shared" si="2"/>
        <v>0</v>
      </c>
      <c r="E23" s="85">
        <f t="shared" si="2"/>
        <v>0</v>
      </c>
      <c r="F23" s="85">
        <f t="shared" si="2"/>
        <v>0</v>
      </c>
      <c r="G23" s="85">
        <f t="shared" si="2"/>
        <v>0</v>
      </c>
      <c r="H23" s="86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D16" sqref="D16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79" t="s">
        <v>574</v>
      </c>
      <c r="B1" s="279"/>
    </row>
    <row r="2" spans="1:2" ht="18.75">
      <c r="A2" s="279" t="s">
        <v>592</v>
      </c>
      <c r="B2" s="279"/>
    </row>
    <row r="3" spans="1:2" ht="18.75">
      <c r="A3" s="279" t="s">
        <v>638</v>
      </c>
      <c r="B3" s="279"/>
    </row>
    <row r="4" spans="1:2" ht="18.75">
      <c r="A4" s="279" t="s">
        <v>597</v>
      </c>
      <c r="B4" s="279"/>
    </row>
    <row r="5" spans="1:2" ht="18.75">
      <c r="A5" s="279" t="s">
        <v>4</v>
      </c>
      <c r="B5" s="279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67" t="s">
        <v>578</v>
      </c>
      <c r="B9" s="50" t="s">
        <v>419</v>
      </c>
    </row>
    <row r="10" spans="1:2" ht="15.75">
      <c r="A10" s="68" t="s">
        <v>639</v>
      </c>
      <c r="B10" s="69">
        <v>3620614.27</v>
      </c>
    </row>
    <row r="11" spans="1:2" ht="15.75" hidden="1">
      <c r="A11" s="70"/>
      <c r="B11" s="71"/>
    </row>
    <row r="12" spans="1:2" ht="15.75">
      <c r="A12" s="42" t="s">
        <v>640</v>
      </c>
      <c r="B12" s="72">
        <f>SUM(B10:B11)</f>
        <v>3620614.27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7"/>
  <sheetViews>
    <sheetView workbookViewId="0">
      <selection activeCell="C19" sqref="C19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7.28515625" customWidth="1"/>
    <col min="5" max="5" width="14"/>
    <col min="6" max="6" width="16" customWidth="1"/>
    <col min="7" max="7" width="14" customWidth="1"/>
  </cols>
  <sheetData>
    <row r="1" spans="1:7" ht="18.75">
      <c r="A1" s="279" t="s">
        <v>540</v>
      </c>
      <c r="B1" s="279"/>
    </row>
    <row r="2" spans="1:7" ht="18.75">
      <c r="A2" s="1" t="s">
        <v>592</v>
      </c>
      <c r="B2" s="1"/>
    </row>
    <row r="3" spans="1:7" ht="18.75">
      <c r="A3" s="279" t="s">
        <v>641</v>
      </c>
      <c r="B3" s="279"/>
    </row>
    <row r="4" spans="1:7" ht="18.75">
      <c r="A4" s="279" t="s">
        <v>597</v>
      </c>
      <c r="B4" s="279"/>
    </row>
    <row r="5" spans="1:7" ht="18.75">
      <c r="A5" s="279" t="s">
        <v>4</v>
      </c>
      <c r="B5" s="279"/>
    </row>
    <row r="6" spans="1:7" ht="15.75">
      <c r="A6" s="48"/>
    </row>
    <row r="8" spans="1:7" ht="15" customHeight="1">
      <c r="A8" s="49" t="s">
        <v>642</v>
      </c>
      <c r="B8" s="50" t="s">
        <v>419</v>
      </c>
    </row>
    <row r="9" spans="1:7">
      <c r="A9" s="11" t="s">
        <v>734</v>
      </c>
      <c r="B9" s="51">
        <v>80937991</v>
      </c>
      <c r="C9" s="31"/>
      <c r="D9" s="31"/>
    </row>
    <row r="10" spans="1:7" ht="15.75">
      <c r="A10" s="52" t="s">
        <v>643</v>
      </c>
      <c r="B10" s="53">
        <v>116674457</v>
      </c>
      <c r="C10" s="31"/>
      <c r="D10" s="31"/>
    </row>
    <row r="11" spans="1:7" ht="15.75">
      <c r="A11" s="52" t="s">
        <v>733</v>
      </c>
      <c r="B11" s="54">
        <v>129786647.333333</v>
      </c>
      <c r="C11" s="31"/>
      <c r="D11" s="31"/>
    </row>
    <row r="12" spans="1:7">
      <c r="A12" s="55" t="s">
        <v>644</v>
      </c>
      <c r="B12" s="56">
        <f>SUM(B9:B11)</f>
        <v>327399095.33333302</v>
      </c>
      <c r="D12" s="31"/>
      <c r="E12" s="57"/>
      <c r="F12" s="58"/>
      <c r="G12" s="59"/>
    </row>
    <row r="13" spans="1:7">
      <c r="C13" s="31"/>
      <c r="D13" s="31"/>
      <c r="E13" s="60"/>
      <c r="F13" s="59"/>
      <c r="G13" s="59"/>
    </row>
    <row r="14" spans="1:7">
      <c r="C14" s="31"/>
      <c r="D14" s="61"/>
      <c r="E14" s="58"/>
      <c r="F14" s="59"/>
      <c r="G14" s="59"/>
    </row>
    <row r="15" spans="1:7" ht="15.75">
      <c r="D15" s="31"/>
      <c r="E15" s="57"/>
      <c r="F15" s="62"/>
      <c r="G15" s="58"/>
    </row>
    <row r="16" spans="1:7">
      <c r="E16" s="58"/>
      <c r="F16" s="59"/>
      <c r="G16" s="59"/>
    </row>
    <row r="17" spans="3:7" ht="15.75">
      <c r="E17" s="57"/>
      <c r="F17" s="62"/>
      <c r="G17" s="58"/>
    </row>
    <row r="18" spans="3:7" ht="15.75">
      <c r="E18" s="57"/>
      <c r="F18" s="63"/>
      <c r="G18" s="58"/>
    </row>
    <row r="19" spans="3:7">
      <c r="C19" s="64"/>
      <c r="D19" s="64"/>
      <c r="E19" s="59"/>
      <c r="F19" s="59"/>
      <c r="G19" s="59"/>
    </row>
    <row r="20" spans="3:7">
      <c r="C20" s="64"/>
      <c r="D20" s="64"/>
      <c r="E20" s="59"/>
      <c r="F20" s="59"/>
      <c r="G20" s="58"/>
    </row>
    <row r="21" spans="3:7">
      <c r="C21" s="64"/>
      <c r="D21" s="65"/>
      <c r="E21" s="64"/>
      <c r="F21" s="64"/>
    </row>
    <row r="22" spans="3:7" ht="15.75">
      <c r="C22" s="64"/>
      <c r="D22" s="62"/>
      <c r="E22" s="64"/>
      <c r="F22" s="64"/>
    </row>
    <row r="23" spans="3:7" ht="15.75">
      <c r="C23" s="64"/>
      <c r="D23" s="63"/>
      <c r="E23" s="66"/>
      <c r="F23" s="66"/>
    </row>
    <row r="24" spans="3:7" ht="15.75">
      <c r="C24" s="64"/>
      <c r="D24" s="62"/>
      <c r="E24" s="62"/>
      <c r="F24" s="66"/>
    </row>
    <row r="25" spans="3:7" ht="15.75">
      <c r="C25" s="64"/>
      <c r="D25" s="63"/>
      <c r="E25" s="63"/>
      <c r="F25" s="66"/>
    </row>
    <row r="26" spans="3:7">
      <c r="C26" s="64"/>
      <c r="D26" s="64"/>
      <c r="E26" s="64"/>
      <c r="F26" s="64"/>
    </row>
    <row r="27" spans="3:7">
      <c r="C27" s="64"/>
      <c r="D27" s="64"/>
      <c r="E27" s="64"/>
      <c r="F27" s="64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79" t="s">
        <v>574</v>
      </c>
      <c r="B1" s="279"/>
    </row>
    <row r="2" spans="1:2" ht="18.75">
      <c r="A2" s="279" t="s">
        <v>645</v>
      </c>
      <c r="B2" s="279"/>
    </row>
    <row r="3" spans="1:2" ht="18.75">
      <c r="A3" s="279" t="s">
        <v>646</v>
      </c>
      <c r="B3" s="279"/>
    </row>
    <row r="4" spans="1:2" ht="18.75">
      <c r="A4" s="279" t="s">
        <v>4</v>
      </c>
      <c r="B4" s="279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95" t="s">
        <v>578</v>
      </c>
      <c r="B8" s="286" t="s">
        <v>419</v>
      </c>
    </row>
    <row r="9" spans="1:2">
      <c r="A9" s="296"/>
      <c r="B9" s="287"/>
    </row>
    <row r="10" spans="1:2">
      <c r="A10" s="297"/>
      <c r="B10" s="288"/>
    </row>
    <row r="11" spans="1:2" ht="15.75">
      <c r="A11" s="44" t="s">
        <v>647</v>
      </c>
      <c r="B11" s="45">
        <f>+'ESF SNS'!G56</f>
        <v>0</v>
      </c>
    </row>
    <row r="12" spans="1:2" ht="15.75">
      <c r="A12" s="46" t="s">
        <v>648</v>
      </c>
      <c r="B12" s="45">
        <f>+'ESF SNS'!G58</f>
        <v>0</v>
      </c>
    </row>
    <row r="13" spans="1:2" ht="15.75">
      <c r="A13" s="47" t="s">
        <v>649</v>
      </c>
      <c r="B13" s="45"/>
    </row>
    <row r="14" spans="1:2" ht="15.75">
      <c r="A14" s="42" t="s">
        <v>650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79" t="s">
        <v>574</v>
      </c>
      <c r="B1" s="279"/>
    </row>
    <row r="2" spans="1:2" ht="18.75">
      <c r="A2" s="279" t="s">
        <v>651</v>
      </c>
      <c r="B2" s="279"/>
    </row>
    <row r="3" spans="1:2" ht="18.75">
      <c r="A3" s="279" t="s">
        <v>652</v>
      </c>
      <c r="B3" s="279"/>
    </row>
    <row r="4" spans="1:2" ht="18.75">
      <c r="A4" s="279" t="s">
        <v>4</v>
      </c>
      <c r="B4" s="279"/>
    </row>
    <row r="5" spans="1:2" ht="15.75">
      <c r="A5" s="34"/>
      <c r="B5" s="35"/>
    </row>
    <row r="6" spans="1:2" ht="15.75">
      <c r="A6" s="34"/>
      <c r="B6" s="35"/>
    </row>
    <row r="7" spans="1:2">
      <c r="A7" s="283" t="s">
        <v>578</v>
      </c>
      <c r="B7" s="286" t="s">
        <v>419</v>
      </c>
    </row>
    <row r="8" spans="1:2">
      <c r="A8" s="284"/>
      <c r="B8" s="287"/>
    </row>
    <row r="9" spans="1:2">
      <c r="A9" s="285"/>
      <c r="B9" s="288"/>
    </row>
    <row r="10" spans="1:2" ht="15.75">
      <c r="A10" s="38" t="s">
        <v>579</v>
      </c>
      <c r="B10" s="39">
        <v>0</v>
      </c>
    </row>
    <row r="11" spans="1:2" ht="15.75">
      <c r="A11" s="40" t="s">
        <v>580</v>
      </c>
      <c r="B11" s="41">
        <v>0</v>
      </c>
    </row>
    <row r="12" spans="1:2" ht="15.75">
      <c r="A12" s="40" t="s">
        <v>581</v>
      </c>
      <c r="B12" s="41">
        <v>0</v>
      </c>
    </row>
    <row r="13" spans="1:2" ht="17.25">
      <c r="A13" s="42" t="s">
        <v>653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79" t="s">
        <v>574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</row>
    <row r="3" spans="1:11" ht="18.75">
      <c r="A3" s="279" t="s">
        <v>654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</row>
    <row r="4" spans="1:11" ht="18.75">
      <c r="A4" s="279" t="s">
        <v>655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</row>
    <row r="5" spans="1:11" ht="18.75">
      <c r="A5" s="279" t="s">
        <v>4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</row>
    <row r="6" spans="1:11">
      <c r="B6" s="2"/>
    </row>
    <row r="7" spans="1:11">
      <c r="B7" s="3" t="s">
        <v>656</v>
      </c>
      <c r="C7" s="3" t="s">
        <v>657</v>
      </c>
      <c r="D7" s="3" t="s">
        <v>658</v>
      </c>
      <c r="E7" s="3" t="s">
        <v>659</v>
      </c>
      <c r="F7" s="3" t="s">
        <v>660</v>
      </c>
      <c r="G7" s="3" t="s">
        <v>661</v>
      </c>
      <c r="H7" s="3" t="s">
        <v>662</v>
      </c>
      <c r="I7" s="3" t="s">
        <v>663</v>
      </c>
      <c r="J7" s="3" t="s">
        <v>664</v>
      </c>
      <c r="K7" s="3" t="s">
        <v>665</v>
      </c>
    </row>
    <row r="8" spans="1:11">
      <c r="A8" s="4" t="s">
        <v>5</v>
      </c>
      <c r="B8" s="5" t="s">
        <v>666</v>
      </c>
      <c r="C8" s="5" t="s">
        <v>667</v>
      </c>
      <c r="D8" s="5" t="s">
        <v>668</v>
      </c>
      <c r="E8" s="5" t="s">
        <v>669</v>
      </c>
      <c r="F8" s="5" t="s">
        <v>670</v>
      </c>
      <c r="G8" s="5" t="s">
        <v>671</v>
      </c>
      <c r="H8" s="5" t="s">
        <v>672</v>
      </c>
      <c r="I8" s="5" t="s">
        <v>673</v>
      </c>
      <c r="J8" s="5" t="s">
        <v>674</v>
      </c>
      <c r="K8" s="5" t="s">
        <v>675</v>
      </c>
    </row>
    <row r="9" spans="1:11" ht="18.75">
      <c r="A9" s="6" t="s">
        <v>676</v>
      </c>
      <c r="B9" s="7" t="s">
        <v>677</v>
      </c>
      <c r="C9" s="7">
        <v>0</v>
      </c>
      <c r="D9" s="7" t="s">
        <v>678</v>
      </c>
      <c r="E9" s="7" t="s">
        <v>679</v>
      </c>
      <c r="F9" s="7" t="s">
        <v>680</v>
      </c>
      <c r="G9" s="7" t="s">
        <v>681</v>
      </c>
      <c r="H9" s="7" t="s">
        <v>682</v>
      </c>
      <c r="I9" s="7" t="s">
        <v>683</v>
      </c>
      <c r="J9" s="7" t="s">
        <v>684</v>
      </c>
      <c r="K9" s="7" t="s">
        <v>685</v>
      </c>
    </row>
    <row r="10" spans="1:11" ht="18.75">
      <c r="A10" s="6" t="s">
        <v>686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687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421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688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689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690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691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692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208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693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694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695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696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697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698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396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699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700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701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702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703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437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704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705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706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707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403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708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438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709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710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711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712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713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714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715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716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717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717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718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456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719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209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720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721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722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723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724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725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726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727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728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729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730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731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26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27"/>
  </cols>
  <sheetData>
    <row r="1" spans="1:11">
      <c r="A1" s="219"/>
      <c r="B1" s="113"/>
      <c r="C1" s="113"/>
      <c r="D1" s="113"/>
      <c r="E1" s="113"/>
      <c r="F1" s="113"/>
      <c r="G1" s="113"/>
      <c r="H1" s="113"/>
    </row>
    <row r="2" spans="1:11" ht="15.75">
      <c r="A2" s="219"/>
      <c r="B2" s="113"/>
      <c r="C2" s="271" t="s">
        <v>192</v>
      </c>
      <c r="D2" s="271"/>
      <c r="E2" s="271"/>
      <c r="F2" s="271"/>
      <c r="G2" s="271"/>
      <c r="H2" s="271"/>
    </row>
    <row r="3" spans="1:11" ht="15.75">
      <c r="A3" s="219"/>
      <c r="B3" s="113"/>
      <c r="C3" s="271" t="s">
        <v>1</v>
      </c>
      <c r="D3" s="271"/>
      <c r="E3" s="271"/>
      <c r="F3" s="271"/>
      <c r="G3" s="271"/>
      <c r="H3" s="220"/>
    </row>
    <row r="4" spans="1:11" ht="15.75">
      <c r="A4" s="219"/>
      <c r="B4" s="113"/>
      <c r="C4" s="271" t="s">
        <v>193</v>
      </c>
      <c r="D4" s="271"/>
      <c r="E4" s="271"/>
      <c r="F4" s="271"/>
      <c r="G4" s="271"/>
      <c r="H4" s="271"/>
    </row>
    <row r="5" spans="1:11" ht="15.75">
      <c r="A5" s="219"/>
      <c r="B5" s="113"/>
      <c r="C5" s="271" t="s">
        <v>194</v>
      </c>
      <c r="D5" s="271"/>
      <c r="E5" s="271"/>
      <c r="F5" s="271"/>
      <c r="G5" s="271"/>
      <c r="H5" s="271"/>
    </row>
    <row r="6" spans="1:11" ht="15.75">
      <c r="A6" s="219"/>
      <c r="B6" s="113"/>
      <c r="C6" s="271" t="s">
        <v>4</v>
      </c>
      <c r="D6" s="271"/>
      <c r="E6" s="271"/>
      <c r="F6" s="271"/>
      <c r="G6" s="271"/>
      <c r="H6" s="271"/>
    </row>
    <row r="7" spans="1:11">
      <c r="A7" s="219"/>
      <c r="B7" s="269" t="s">
        <v>195</v>
      </c>
      <c r="C7" s="269"/>
      <c r="D7" s="269"/>
      <c r="E7" s="269"/>
      <c r="F7" s="269"/>
      <c r="G7" s="113"/>
      <c r="H7" s="113"/>
    </row>
    <row r="8" spans="1:11">
      <c r="A8" s="219"/>
      <c r="B8" s="113"/>
      <c r="C8" s="113"/>
      <c r="D8" s="113"/>
      <c r="E8" s="113"/>
      <c r="F8" s="222">
        <v>2022</v>
      </c>
      <c r="G8" s="221"/>
      <c r="H8" s="222">
        <f>+[1]ESF!H7</f>
        <v>2016</v>
      </c>
    </row>
    <row r="9" spans="1:11">
      <c r="A9" s="219"/>
      <c r="B9" s="113"/>
      <c r="C9" s="223" t="s">
        <v>196</v>
      </c>
      <c r="D9" s="224"/>
      <c r="E9" s="224"/>
      <c r="F9" s="225"/>
      <c r="G9" s="226"/>
      <c r="H9" s="226"/>
      <c r="K9" s="61"/>
    </row>
    <row r="10" spans="1:11">
      <c r="A10" s="219" t="s">
        <v>197</v>
      </c>
      <c r="B10" s="113"/>
      <c r="C10" s="113"/>
      <c r="D10" s="113" t="s">
        <v>198</v>
      </c>
      <c r="E10" s="113"/>
      <c r="F10" s="227"/>
      <c r="G10" s="228"/>
      <c r="H10" s="227"/>
      <c r="K10" s="61"/>
    </row>
    <row r="11" spans="1:11">
      <c r="A11" s="219" t="s">
        <v>199</v>
      </c>
      <c r="B11" s="113"/>
      <c r="C11" s="113"/>
      <c r="D11" s="113" t="s">
        <v>200</v>
      </c>
      <c r="E11" s="113"/>
      <c r="F11" s="227"/>
      <c r="G11" s="228"/>
      <c r="H11" s="227"/>
      <c r="K11" s="61"/>
    </row>
    <row r="12" spans="1:11">
      <c r="A12" s="219" t="s">
        <v>35</v>
      </c>
      <c r="B12" s="113"/>
      <c r="C12" s="113"/>
      <c r="D12" s="113" t="s">
        <v>201</v>
      </c>
      <c r="E12" s="113"/>
      <c r="F12" s="227">
        <f>+'nota7 Efectivo'!C37</f>
        <v>19394487.07</v>
      </c>
      <c r="G12" s="228"/>
      <c r="H12" s="227"/>
      <c r="K12" s="61"/>
    </row>
    <row r="13" spans="1:11">
      <c r="A13" s="219" t="s">
        <v>202</v>
      </c>
      <c r="B13" s="113"/>
      <c r="C13" s="113"/>
      <c r="D13" s="113" t="s">
        <v>203</v>
      </c>
      <c r="E13" s="113"/>
      <c r="F13" s="229"/>
      <c r="G13" s="228"/>
      <c r="H13" s="227"/>
      <c r="K13" s="61"/>
    </row>
    <row r="14" spans="1:11">
      <c r="A14" s="219"/>
      <c r="B14" s="113"/>
      <c r="C14" s="223" t="s">
        <v>204</v>
      </c>
      <c r="D14" s="113"/>
      <c r="E14" s="113"/>
      <c r="F14" s="230">
        <f>SUM(F10:F13)</f>
        <v>19394487.07</v>
      </c>
      <c r="G14" s="228"/>
      <c r="H14" s="230">
        <f>SUM(H10:H13)</f>
        <v>0</v>
      </c>
      <c r="K14" s="61"/>
    </row>
    <row r="15" spans="1:11">
      <c r="A15" s="219"/>
      <c r="B15" s="113"/>
      <c r="C15" s="113"/>
      <c r="D15" s="113" t="s">
        <v>5</v>
      </c>
      <c r="E15" s="113"/>
      <c r="F15" s="227"/>
      <c r="G15" s="227"/>
      <c r="H15" s="227"/>
    </row>
    <row r="16" spans="1:11">
      <c r="A16" s="219"/>
      <c r="B16" s="113"/>
      <c r="C16" s="223" t="s">
        <v>205</v>
      </c>
      <c r="D16" s="113"/>
      <c r="E16" s="113"/>
      <c r="F16" s="228"/>
      <c r="G16" s="228"/>
      <c r="H16" s="228"/>
      <c r="K16" s="61"/>
    </row>
    <row r="17" spans="1:14">
      <c r="A17" s="219" t="s">
        <v>37</v>
      </c>
      <c r="B17" s="113"/>
      <c r="C17" s="113"/>
      <c r="D17" s="113" t="s">
        <v>206</v>
      </c>
      <c r="E17" s="113"/>
      <c r="F17" s="227">
        <f>+'nota13 Benef.Emplxp Corto Plazo'!B12</f>
        <v>0</v>
      </c>
      <c r="G17" s="227"/>
      <c r="H17" s="227"/>
      <c r="K17" s="61"/>
    </row>
    <row r="18" spans="1:14">
      <c r="A18" s="219" t="s">
        <v>178</v>
      </c>
      <c r="B18" s="113"/>
      <c r="C18" s="113"/>
      <c r="D18" s="113" t="s">
        <v>207</v>
      </c>
      <c r="E18" s="113"/>
      <c r="F18" s="227"/>
      <c r="G18" s="228"/>
      <c r="H18" s="227"/>
      <c r="K18" s="61"/>
    </row>
    <row r="19" spans="1:14">
      <c r="A19" s="219" t="s">
        <v>125</v>
      </c>
      <c r="B19" s="113"/>
      <c r="C19" s="113"/>
      <c r="D19" s="113" t="s">
        <v>208</v>
      </c>
      <c r="E19" s="113"/>
      <c r="F19" s="227"/>
      <c r="G19" s="228"/>
      <c r="H19" s="227"/>
      <c r="K19" s="61"/>
      <c r="L19" s="234"/>
      <c r="N19" s="235"/>
    </row>
    <row r="20" spans="1:14">
      <c r="A20" s="219" t="s">
        <v>183</v>
      </c>
      <c r="B20" s="113"/>
      <c r="C20" s="113"/>
      <c r="D20" s="113" t="s">
        <v>209</v>
      </c>
      <c r="E20" s="113"/>
      <c r="F20" s="227"/>
      <c r="G20" s="228"/>
      <c r="H20" s="227"/>
      <c r="K20" s="61"/>
    </row>
    <row r="21" spans="1:14">
      <c r="A21" s="219" t="s">
        <v>210</v>
      </c>
      <c r="B21" s="113"/>
      <c r="C21" s="113"/>
      <c r="D21" s="113" t="s">
        <v>211</v>
      </c>
      <c r="E21" s="113"/>
      <c r="F21" s="227"/>
      <c r="G21" s="228"/>
      <c r="H21" s="227"/>
      <c r="K21" s="61"/>
    </row>
    <row r="22" spans="1:14">
      <c r="A22" s="219" t="s">
        <v>63</v>
      </c>
      <c r="B22" s="113"/>
      <c r="C22" s="113"/>
      <c r="D22" s="113" t="s">
        <v>212</v>
      </c>
      <c r="E22" s="113"/>
      <c r="F22" s="227">
        <v>4155960.4</v>
      </c>
      <c r="G22" s="228"/>
      <c r="H22" s="229"/>
      <c r="J22" s="61"/>
      <c r="K22" s="61"/>
      <c r="L22" s="234"/>
      <c r="N22" s="235"/>
    </row>
    <row r="23" spans="1:14">
      <c r="A23" s="219" t="s">
        <v>213</v>
      </c>
      <c r="B23" s="113"/>
      <c r="C23" s="113"/>
      <c r="D23" s="113" t="s">
        <v>214</v>
      </c>
      <c r="E23" s="113"/>
      <c r="F23" s="229">
        <v>2409972.23</v>
      </c>
      <c r="G23" s="228"/>
      <c r="H23" s="227" t="e">
        <f>SUMIF([1]BC!B:B,[1]ERF!A22,[1]BC!G:G)</f>
        <v>#VALUE!</v>
      </c>
      <c r="K23" s="61"/>
    </row>
    <row r="24" spans="1:14">
      <c r="A24" s="219"/>
      <c r="B24" s="113"/>
      <c r="C24" s="223" t="s">
        <v>215</v>
      </c>
      <c r="D24" s="113"/>
      <c r="E24" s="113"/>
      <c r="F24" s="230">
        <f>SUM(F17:F23)</f>
        <v>6565932.6299999999</v>
      </c>
      <c r="G24" s="228"/>
      <c r="H24" s="230" t="e">
        <f>SUM(H17:H23)</f>
        <v>#VALUE!</v>
      </c>
      <c r="K24" s="61"/>
    </row>
    <row r="25" spans="1:14">
      <c r="A25" s="219"/>
      <c r="B25" s="113"/>
      <c r="C25" s="231"/>
      <c r="D25" s="113"/>
      <c r="E25" s="113"/>
      <c r="F25" s="227"/>
      <c r="G25" s="227"/>
      <c r="H25" s="227"/>
      <c r="K25" s="61"/>
    </row>
    <row r="26" spans="1:14">
      <c r="A26" s="219" t="s">
        <v>216</v>
      </c>
      <c r="B26" s="113"/>
      <c r="C26" s="113"/>
      <c r="D26" s="113" t="s">
        <v>217</v>
      </c>
      <c r="E26" s="113"/>
      <c r="F26" s="227">
        <v>0</v>
      </c>
      <c r="G26" s="228"/>
      <c r="H26" s="227">
        <v>0</v>
      </c>
      <c r="K26" s="61"/>
    </row>
    <row r="27" spans="1:14">
      <c r="A27" s="219"/>
      <c r="B27" s="113"/>
      <c r="C27" s="113"/>
      <c r="D27" s="113"/>
      <c r="E27" s="113"/>
      <c r="F27" s="227"/>
      <c r="G27" s="228"/>
      <c r="H27" s="227"/>
      <c r="K27" s="61"/>
    </row>
    <row r="28" spans="1:14">
      <c r="A28" s="219" t="s">
        <v>218</v>
      </c>
      <c r="B28" s="113"/>
      <c r="C28" s="113"/>
      <c r="D28" s="113" t="s">
        <v>219</v>
      </c>
      <c r="E28" s="113"/>
      <c r="F28" s="227">
        <v>0</v>
      </c>
      <c r="G28" s="228"/>
      <c r="H28" s="227">
        <v>0</v>
      </c>
      <c r="K28" s="61"/>
    </row>
    <row r="29" spans="1:14">
      <c r="A29" s="219"/>
      <c r="B29" s="113"/>
      <c r="C29" s="113"/>
      <c r="D29" s="113"/>
      <c r="E29" s="113"/>
      <c r="F29" s="227"/>
      <c r="G29" s="228"/>
      <c r="H29" s="227"/>
    </row>
    <row r="30" spans="1:14">
      <c r="A30" s="219"/>
      <c r="B30" s="113"/>
      <c r="C30" s="223" t="s">
        <v>220</v>
      </c>
      <c r="D30" s="113"/>
      <c r="E30" s="113"/>
      <c r="F30" s="232">
        <f>+F14-F24+F26+F28</f>
        <v>12828554.439999999</v>
      </c>
      <c r="G30" s="228"/>
      <c r="H30" s="232" t="e">
        <f>+H14-H24+H26+H28</f>
        <v>#VALUE!</v>
      </c>
      <c r="K30" s="61"/>
    </row>
    <row r="31" spans="1:14">
      <c r="A31" s="219"/>
      <c r="B31" s="113"/>
      <c r="C31" s="223"/>
      <c r="D31" s="113"/>
      <c r="E31" s="113"/>
      <c r="F31" s="227"/>
      <c r="G31" s="227"/>
      <c r="H31" s="227"/>
    </row>
    <row r="32" spans="1:14">
      <c r="A32" s="219"/>
      <c r="B32" s="113"/>
      <c r="C32" s="231" t="s">
        <v>221</v>
      </c>
      <c r="D32" s="113"/>
      <c r="E32" s="113"/>
      <c r="F32" s="227"/>
      <c r="G32" s="227"/>
      <c r="H32" s="227"/>
      <c r="K32" s="61"/>
    </row>
    <row r="33" spans="1:11">
      <c r="A33" s="219" t="s">
        <v>222</v>
      </c>
      <c r="B33" s="113"/>
      <c r="C33" s="223"/>
      <c r="D33" s="113" t="s">
        <v>223</v>
      </c>
      <c r="E33" s="113"/>
      <c r="F33" s="227">
        <v>0</v>
      </c>
      <c r="G33" s="228"/>
      <c r="H33" s="227">
        <v>0</v>
      </c>
      <c r="K33" s="61"/>
    </row>
    <row r="34" spans="1:11">
      <c r="A34" s="219" t="s">
        <v>224</v>
      </c>
      <c r="B34" s="113"/>
      <c r="C34" s="113"/>
      <c r="D34" s="113" t="s">
        <v>225</v>
      </c>
      <c r="E34" s="113"/>
      <c r="F34" s="229">
        <v>0</v>
      </c>
      <c r="G34" s="228"/>
      <c r="H34" s="229">
        <v>0</v>
      </c>
      <c r="K34" s="61"/>
    </row>
    <row r="35" spans="1:11">
      <c r="A35" s="219"/>
      <c r="B35" s="113"/>
      <c r="C35" s="223"/>
      <c r="D35" s="113"/>
      <c r="E35" s="113"/>
      <c r="F35" s="232">
        <f>SUM(F33:F34)</f>
        <v>0</v>
      </c>
      <c r="G35" s="233"/>
      <c r="H35" s="232">
        <f>SUM(H33:H34)</f>
        <v>0</v>
      </c>
      <c r="K35" s="61"/>
    </row>
    <row r="36" spans="1:11">
      <c r="A36" s="219"/>
      <c r="B36" s="113"/>
      <c r="C36" s="223"/>
      <c r="D36" s="113"/>
      <c r="E36" s="113"/>
      <c r="F36" s="227"/>
      <c r="G36" s="227"/>
      <c r="H36" s="227"/>
    </row>
    <row r="37" spans="1:11">
      <c r="A37" s="219"/>
      <c r="B37" s="113"/>
      <c r="C37" s="113"/>
      <c r="D37" s="113"/>
      <c r="E37" s="113"/>
      <c r="F37" s="227"/>
      <c r="G37" s="227"/>
      <c r="H37" s="227"/>
    </row>
    <row r="38" spans="1:11">
      <c r="A38" s="219"/>
      <c r="B38" s="113"/>
      <c r="C38" s="270"/>
      <c r="D38" s="270"/>
      <c r="E38" s="270"/>
      <c r="F38" s="270"/>
      <c r="G38" s="270"/>
      <c r="H38" s="270"/>
    </row>
    <row r="39" spans="1:11">
      <c r="A39" s="219"/>
      <c r="B39" s="113"/>
      <c r="C39" s="113"/>
      <c r="D39" s="223"/>
      <c r="E39" s="223"/>
      <c r="F39" s="113"/>
      <c r="G39" s="113"/>
      <c r="H39" s="113"/>
    </row>
    <row r="40" spans="1:11">
      <c r="A40" s="219"/>
      <c r="B40" s="113"/>
      <c r="C40" s="113"/>
      <c r="D40" s="113"/>
      <c r="E40" s="113"/>
      <c r="F40" s="113"/>
      <c r="G40" s="113"/>
      <c r="H40" s="113"/>
    </row>
    <row r="41" spans="1:11">
      <c r="A41" s="219"/>
      <c r="B41" s="113"/>
      <c r="C41" s="113"/>
      <c r="D41" s="113"/>
      <c r="E41" s="113"/>
      <c r="F41" s="227"/>
      <c r="G41" s="227"/>
      <c r="H41" s="227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73" hidden="1" customWidth="1"/>
    <col min="6" max="6" width="1.7109375" style="73" hidden="1" customWidth="1"/>
    <col min="7" max="7" width="14.7109375" style="73" hidden="1" customWidth="1"/>
    <col min="8" max="8" width="1.7109375" style="73" hidden="1" customWidth="1"/>
    <col min="9" max="9" width="14.42578125" style="73" hidden="1" customWidth="1"/>
    <col min="10" max="10" width="1.7109375" style="73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27"/>
  </cols>
  <sheetData>
    <row r="2" spans="1:15" ht="15.75">
      <c r="B2" s="268" t="str">
        <f>+[1]ESF!C2</f>
        <v>Entidad Modelo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</row>
    <row r="3" spans="1:15" ht="15.75">
      <c r="B3" s="268" t="s">
        <v>226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5" ht="15.75">
      <c r="B4" s="268" t="s">
        <v>227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15" ht="15.75">
      <c r="B5" s="268" t="s">
        <v>4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1:15">
      <c r="C6" s="188"/>
      <c r="D6" s="188"/>
      <c r="H6" s="212"/>
      <c r="L6" s="188"/>
    </row>
    <row r="7" spans="1:15" ht="45">
      <c r="E7" s="213" t="s">
        <v>228</v>
      </c>
      <c r="F7" s="214"/>
      <c r="G7" s="213" t="s">
        <v>229</v>
      </c>
      <c r="H7" s="215"/>
      <c r="I7" s="213" t="s">
        <v>230</v>
      </c>
      <c r="J7" s="214"/>
      <c r="K7" s="213" t="s">
        <v>231</v>
      </c>
      <c r="L7" s="214"/>
      <c r="M7" s="213" t="s">
        <v>232</v>
      </c>
    </row>
    <row r="8" spans="1:15">
      <c r="C8" s="4" t="s">
        <v>233</v>
      </c>
      <c r="E8" s="196">
        <v>0</v>
      </c>
      <c r="F8" s="197"/>
      <c r="G8" s="196">
        <v>0</v>
      </c>
      <c r="H8" s="61"/>
      <c r="I8" s="196">
        <v>0</v>
      </c>
      <c r="J8" s="197"/>
      <c r="K8" s="61"/>
      <c r="L8" s="61"/>
      <c r="M8" s="61">
        <f>SUM(E8,G8,I8,K8)</f>
        <v>0</v>
      </c>
      <c r="N8" s="61"/>
    </row>
    <row r="9" spans="1:15" customFormat="1">
      <c r="A9" s="73"/>
      <c r="B9" s="73"/>
      <c r="C9" s="4" t="s">
        <v>234</v>
      </c>
      <c r="D9" s="4"/>
      <c r="E9" s="196"/>
      <c r="F9" s="197"/>
      <c r="G9" s="196">
        <v>0</v>
      </c>
      <c r="H9" s="61"/>
      <c r="I9" s="196"/>
      <c r="J9" s="197"/>
      <c r="K9" s="196"/>
      <c r="L9" s="61"/>
      <c r="M9" s="196">
        <f>SUM(E9,G9,I9,K9)</f>
        <v>0</v>
      </c>
      <c r="N9" s="73"/>
      <c r="O9" s="73"/>
    </row>
    <row r="10" spans="1:15" customFormat="1">
      <c r="A10" s="73"/>
      <c r="B10" s="73"/>
      <c r="C10" s="4" t="s">
        <v>235</v>
      </c>
      <c r="D10" s="4"/>
      <c r="E10" s="196"/>
      <c r="F10" s="197"/>
      <c r="G10" s="196"/>
      <c r="H10" s="61"/>
      <c r="I10" s="196">
        <v>0</v>
      </c>
      <c r="J10" s="197"/>
      <c r="K10" s="196"/>
      <c r="L10" s="61"/>
      <c r="M10" s="196">
        <f>SUM(E10,G10,I10,K10)</f>
        <v>0</v>
      </c>
      <c r="N10" s="73"/>
      <c r="O10" s="73"/>
    </row>
    <row r="11" spans="1:15">
      <c r="C11" s="4" t="s">
        <v>236</v>
      </c>
      <c r="E11" s="196"/>
      <c r="F11" s="197"/>
      <c r="G11" s="196"/>
      <c r="H11" s="61"/>
      <c r="I11" s="196"/>
      <c r="J11" s="197"/>
      <c r="K11" s="61"/>
      <c r="L11" s="61"/>
      <c r="M11" s="61">
        <f>SUM(E11,G11,I11,K11)</f>
        <v>0</v>
      </c>
      <c r="O11" s="61"/>
    </row>
    <row r="12" spans="1:15">
      <c r="C12" s="4" t="s">
        <v>33</v>
      </c>
      <c r="E12" s="203"/>
      <c r="F12" s="197"/>
      <c r="G12" s="203"/>
      <c r="H12" s="61"/>
      <c r="I12" s="203"/>
      <c r="J12" s="197"/>
      <c r="K12" s="201"/>
      <c r="L12" s="61"/>
      <c r="M12" s="201">
        <f>SUM(E12,G12,I12,K12)</f>
        <v>0</v>
      </c>
      <c r="O12" s="61"/>
    </row>
    <row r="13" spans="1:15">
      <c r="C13" s="4" t="s">
        <v>237</v>
      </c>
      <c r="E13" s="196">
        <f>SUM(E8:E12)</f>
        <v>0</v>
      </c>
      <c r="F13" s="197"/>
      <c r="G13" s="196">
        <f>SUM(G8:G12)</f>
        <v>0</v>
      </c>
      <c r="H13" s="61"/>
      <c r="I13" s="196">
        <f>SUM(I8:I12)</f>
        <v>0</v>
      </c>
      <c r="J13" s="197"/>
      <c r="K13" s="61">
        <f>SUM(K8:K12)</f>
        <v>0</v>
      </c>
      <c r="L13" s="61"/>
      <c r="M13" s="61">
        <f>SUM(M8:M12)</f>
        <v>0</v>
      </c>
    </row>
    <row r="14" spans="1:15">
      <c r="C14" s="4" t="s">
        <v>5</v>
      </c>
      <c r="E14" s="196"/>
      <c r="F14" s="196"/>
      <c r="G14" s="196"/>
      <c r="H14" s="61"/>
      <c r="I14" s="196"/>
      <c r="J14" s="196"/>
      <c r="K14" s="61"/>
      <c r="L14" s="61"/>
      <c r="M14" s="61"/>
    </row>
    <row r="15" spans="1:15" customFormat="1">
      <c r="A15" s="73"/>
      <c r="B15" s="73"/>
      <c r="C15" s="195" t="s">
        <v>234</v>
      </c>
      <c r="D15" s="4"/>
      <c r="E15" s="196"/>
      <c r="F15" s="197"/>
      <c r="G15" s="196">
        <v>0</v>
      </c>
      <c r="H15" s="61"/>
      <c r="I15" s="196"/>
      <c r="J15" s="197"/>
      <c r="K15" s="196"/>
      <c r="L15" s="61"/>
      <c r="M15" s="196">
        <f>SUM(E15,G15,I15,K15)</f>
        <v>0</v>
      </c>
      <c r="N15" s="73"/>
      <c r="O15" s="73"/>
    </row>
    <row r="16" spans="1:15" customFormat="1" ht="30">
      <c r="A16" s="73"/>
      <c r="B16" s="73"/>
      <c r="C16" s="195" t="s">
        <v>235</v>
      </c>
      <c r="D16" s="4"/>
      <c r="E16" s="196"/>
      <c r="F16" s="197"/>
      <c r="G16" s="196"/>
      <c r="H16" s="61"/>
      <c r="I16" s="196">
        <v>0</v>
      </c>
      <c r="J16" s="197"/>
      <c r="K16" s="196"/>
      <c r="L16" s="61"/>
      <c r="M16" s="196">
        <f>SUM(E16,G16,I16,K16)</f>
        <v>0</v>
      </c>
      <c r="N16" s="73"/>
      <c r="O16" s="73"/>
    </row>
    <row r="17" spans="1:15" customFormat="1" ht="30">
      <c r="A17" s="73"/>
      <c r="B17" s="73"/>
      <c r="C17" s="200" t="s">
        <v>238</v>
      </c>
      <c r="D17" s="4"/>
      <c r="E17" s="196"/>
      <c r="F17" s="197"/>
      <c r="G17" s="196"/>
      <c r="H17" s="61"/>
      <c r="I17" s="196">
        <v>0</v>
      </c>
      <c r="J17" s="197"/>
      <c r="K17" s="196">
        <v>0</v>
      </c>
      <c r="L17" s="61"/>
      <c r="M17" s="196">
        <f>SUM(E17,G17,I17,K17)</f>
        <v>0</v>
      </c>
      <c r="N17" s="73"/>
      <c r="O17" s="73"/>
    </row>
    <row r="18" spans="1:15">
      <c r="C18" s="195" t="s">
        <v>236</v>
      </c>
      <c r="E18" s="196"/>
      <c r="F18" s="197"/>
      <c r="G18" s="196"/>
      <c r="H18" s="61"/>
      <c r="I18" s="196"/>
      <c r="J18" s="197"/>
      <c r="K18" s="61"/>
      <c r="L18" s="61"/>
      <c r="M18" s="61">
        <f>SUM(E18,G18,I18,K18)</f>
        <v>0</v>
      </c>
    </row>
    <row r="19" spans="1:15">
      <c r="C19" s="195" t="s">
        <v>33</v>
      </c>
      <c r="E19" s="203"/>
      <c r="F19" s="197"/>
      <c r="G19" s="203"/>
      <c r="H19" s="61"/>
      <c r="I19" s="203"/>
      <c r="J19" s="197"/>
      <c r="K19" s="201"/>
      <c r="L19" s="61"/>
      <c r="M19" s="201">
        <f>SUM(E19,G19,I19,K19)</f>
        <v>0</v>
      </c>
    </row>
    <row r="20" spans="1:15">
      <c r="B20" s="191"/>
      <c r="C20" s="216" t="s">
        <v>239</v>
      </c>
      <c r="E20" s="206">
        <f>SUM(E19,E13)</f>
        <v>0</v>
      </c>
      <c r="F20" s="217"/>
      <c r="G20" s="206">
        <f>SUM(G19,G13)</f>
        <v>0</v>
      </c>
      <c r="H20" s="196"/>
      <c r="I20" s="206">
        <f>SUM(I19,I13)</f>
        <v>0</v>
      </c>
      <c r="J20" s="217"/>
      <c r="K20" s="206">
        <f>SUM(K13:K19)</f>
        <v>0</v>
      </c>
      <c r="L20" s="61"/>
      <c r="M20" s="206">
        <f>SUM(M13:M19)</f>
        <v>0</v>
      </c>
    </row>
    <row r="21" spans="1:15">
      <c r="B21" s="191"/>
      <c r="E21" s="196"/>
      <c r="F21" s="196"/>
      <c r="G21" s="196"/>
      <c r="H21" s="196"/>
      <c r="I21" s="196"/>
      <c r="J21" s="196"/>
      <c r="K21" s="61"/>
      <c r="L21" s="61"/>
      <c r="M21" s="61"/>
    </row>
    <row r="22" spans="1:15">
      <c r="K22" s="61"/>
    </row>
    <row r="23" spans="1:15">
      <c r="C23" s="4" t="str">
        <f>+[1]ESF!C65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91"/>
      <c r="D24" s="191"/>
      <c r="H24" s="218"/>
      <c r="K24" s="61"/>
      <c r="L24" s="191"/>
    </row>
    <row r="25" spans="1:15">
      <c r="K25" s="61"/>
    </row>
    <row r="26" spans="1:15">
      <c r="K26" s="61"/>
    </row>
    <row r="27" spans="1:15">
      <c r="K27" s="61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27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27"/>
  </cols>
  <sheetData>
    <row r="2" spans="2:13" ht="15.75">
      <c r="C2" s="268" t="str">
        <f>+[1]ESF!C2</f>
        <v>Entidad Modelo</v>
      </c>
      <c r="D2" s="268"/>
      <c r="E2" s="268"/>
      <c r="F2" s="268"/>
      <c r="G2" s="268"/>
      <c r="H2" s="268"/>
    </row>
    <row r="3" spans="2:13" ht="15.75">
      <c r="C3" s="268" t="s">
        <v>240</v>
      </c>
      <c r="D3" s="268"/>
      <c r="E3" s="268"/>
      <c r="F3" s="268"/>
      <c r="G3" s="268"/>
      <c r="H3" s="268"/>
    </row>
    <row r="4" spans="2:13" ht="15.75">
      <c r="C4" s="268" t="str">
        <f>+[1]ERF!C4</f>
        <v>Del ejercicio terminado al 31 de diciembre del 2017 y 2016</v>
      </c>
      <c r="D4" s="268"/>
      <c r="E4" s="268"/>
      <c r="F4" s="268"/>
      <c r="G4" s="268"/>
      <c r="H4" s="268"/>
    </row>
    <row r="5" spans="2:13" ht="15.75">
      <c r="C5" s="268" t="s">
        <v>4</v>
      </c>
      <c r="D5" s="268"/>
      <c r="E5" s="268"/>
      <c r="F5" s="268"/>
      <c r="G5" s="268"/>
      <c r="H5" s="268"/>
    </row>
    <row r="6" spans="2:13">
      <c r="D6" s="188"/>
      <c r="E6" s="188"/>
      <c r="F6" s="61"/>
    </row>
    <row r="7" spans="2:13">
      <c r="F7" s="189">
        <f>+[1]BC!E11</f>
        <v>2017</v>
      </c>
      <c r="G7" s="190"/>
      <c r="H7" s="189">
        <f>+[1]BC!G11</f>
        <v>2016</v>
      </c>
    </row>
    <row r="8" spans="2:13">
      <c r="C8" s="191" t="s">
        <v>241</v>
      </c>
      <c r="D8" s="192"/>
      <c r="E8" s="192"/>
      <c r="F8" s="193"/>
      <c r="G8" s="194"/>
      <c r="H8" s="194"/>
      <c r="K8" s="61"/>
    </row>
    <row r="9" spans="2:13" customFormat="1">
      <c r="B9" s="73"/>
      <c r="C9" s="73"/>
      <c r="D9" s="195" t="s">
        <v>242</v>
      </c>
      <c r="E9" s="4"/>
      <c r="F9" s="196">
        <v>0</v>
      </c>
      <c r="G9" s="197"/>
      <c r="H9" s="196">
        <v>0</v>
      </c>
      <c r="I9" s="73"/>
      <c r="J9" s="73"/>
      <c r="K9" s="196"/>
      <c r="L9" s="73"/>
      <c r="M9" s="73"/>
    </row>
    <row r="10" spans="2:13" customFormat="1">
      <c r="B10" s="73"/>
      <c r="C10" s="73"/>
      <c r="D10" s="195" t="s">
        <v>243</v>
      </c>
      <c r="E10" s="4"/>
      <c r="F10" s="196">
        <v>0</v>
      </c>
      <c r="G10" s="197"/>
      <c r="H10" s="196">
        <v>0</v>
      </c>
      <c r="I10" s="73"/>
      <c r="J10" s="73"/>
      <c r="K10" s="196"/>
      <c r="L10" s="73"/>
      <c r="M10" s="73"/>
    </row>
    <row r="11" spans="2:13" customFormat="1">
      <c r="B11" s="73"/>
      <c r="C11" s="73"/>
      <c r="D11" s="195" t="s">
        <v>244</v>
      </c>
      <c r="E11" s="4"/>
      <c r="F11" s="196">
        <v>0</v>
      </c>
      <c r="G11" s="197"/>
      <c r="H11" s="196">
        <v>0</v>
      </c>
      <c r="I11" s="73"/>
      <c r="J11" s="73"/>
      <c r="K11" s="196"/>
      <c r="L11" s="73"/>
      <c r="M11" s="73"/>
    </row>
    <row r="12" spans="2:13">
      <c r="D12" s="195" t="s">
        <v>245</v>
      </c>
      <c r="F12" s="61"/>
      <c r="G12" s="198"/>
      <c r="H12" s="61"/>
      <c r="K12" s="61"/>
    </row>
    <row r="13" spans="2:13" customFormat="1">
      <c r="B13" s="73"/>
      <c r="C13" s="73"/>
      <c r="D13" s="195" t="s">
        <v>246</v>
      </c>
      <c r="E13" s="4"/>
      <c r="F13" s="196">
        <v>0</v>
      </c>
      <c r="G13" s="197"/>
      <c r="H13" s="196">
        <v>0</v>
      </c>
      <c r="I13" s="73"/>
      <c r="J13" s="73"/>
      <c r="K13" s="196"/>
      <c r="L13" s="73"/>
      <c r="M13" s="73"/>
    </row>
    <row r="14" spans="2:13" customFormat="1">
      <c r="B14" s="73"/>
      <c r="C14" s="73"/>
      <c r="D14" s="195" t="s">
        <v>247</v>
      </c>
      <c r="E14" s="4"/>
      <c r="F14" s="196">
        <v>0</v>
      </c>
      <c r="G14" s="197"/>
      <c r="H14" s="196">
        <v>0</v>
      </c>
      <c r="I14" s="73"/>
      <c r="J14" s="73"/>
      <c r="K14" s="196"/>
      <c r="L14" s="73"/>
      <c r="M14" s="73"/>
    </row>
    <row r="15" spans="2:13" customFormat="1">
      <c r="B15" s="73"/>
      <c r="C15" s="73"/>
      <c r="D15" s="195" t="s">
        <v>248</v>
      </c>
      <c r="E15" s="4"/>
      <c r="F15" s="196">
        <v>0</v>
      </c>
      <c r="G15" s="197"/>
      <c r="H15" s="196">
        <v>0</v>
      </c>
      <c r="I15" s="73"/>
      <c r="J15" s="73"/>
      <c r="K15" s="196"/>
      <c r="L15" s="73"/>
      <c r="M15" s="73"/>
    </row>
    <row r="16" spans="2:13" customFormat="1">
      <c r="B16" s="73"/>
      <c r="C16" s="73"/>
      <c r="D16" s="195" t="s">
        <v>249</v>
      </c>
      <c r="E16" s="4"/>
      <c r="F16" s="196">
        <v>0</v>
      </c>
      <c r="G16" s="197"/>
      <c r="H16" s="196">
        <v>0</v>
      </c>
      <c r="I16" s="73"/>
      <c r="J16" s="73"/>
      <c r="K16" s="196"/>
      <c r="L16" s="73"/>
      <c r="M16" s="73"/>
    </row>
    <row r="17" spans="2:13" customFormat="1">
      <c r="B17" s="73"/>
      <c r="C17" s="199"/>
      <c r="D17" s="200"/>
      <c r="E17" s="73"/>
      <c r="F17" s="196"/>
      <c r="G17" s="196"/>
      <c r="H17" s="196"/>
      <c r="I17" s="73"/>
      <c r="J17" s="73"/>
      <c r="K17" s="196"/>
      <c r="L17" s="73"/>
      <c r="M17" s="73"/>
    </row>
    <row r="18" spans="2:13" customFormat="1" ht="30">
      <c r="B18" s="73"/>
      <c r="C18" s="73"/>
      <c r="D18" s="195" t="s">
        <v>250</v>
      </c>
      <c r="E18" s="4"/>
      <c r="F18" s="196">
        <v>0</v>
      </c>
      <c r="G18" s="197"/>
      <c r="H18" s="196">
        <v>0</v>
      </c>
      <c r="I18" s="73"/>
      <c r="J18" s="73"/>
      <c r="K18" s="196"/>
      <c r="L18" s="73"/>
      <c r="M18" s="73"/>
    </row>
    <row r="19" spans="2:13">
      <c r="D19" s="195" t="s">
        <v>251</v>
      </c>
      <c r="F19" s="61"/>
      <c r="G19" s="198"/>
      <c r="H19" s="61"/>
      <c r="K19" s="61"/>
    </row>
    <row r="20" spans="2:13" customFormat="1">
      <c r="B20" s="73"/>
      <c r="C20" s="73"/>
      <c r="D20" s="195" t="s">
        <v>252</v>
      </c>
      <c r="E20" s="4"/>
      <c r="F20" s="196"/>
      <c r="G20" s="197"/>
      <c r="H20" s="196"/>
      <c r="I20" s="73"/>
      <c r="J20" s="73"/>
      <c r="K20" s="196"/>
      <c r="L20" s="73"/>
      <c r="M20" s="73"/>
    </row>
    <row r="21" spans="2:13" customFormat="1">
      <c r="B21" s="73"/>
      <c r="C21" s="73"/>
      <c r="D21" s="195" t="s">
        <v>253</v>
      </c>
      <c r="E21" s="4"/>
      <c r="F21" s="196">
        <v>0</v>
      </c>
      <c r="G21" s="197"/>
      <c r="H21" s="196">
        <v>0</v>
      </c>
      <c r="I21" s="73"/>
      <c r="J21" s="73"/>
      <c r="K21" s="196"/>
      <c r="L21" s="73"/>
      <c r="M21" s="73"/>
    </row>
    <row r="22" spans="2:13">
      <c r="D22" s="195" t="s">
        <v>254</v>
      </c>
      <c r="F22" s="61"/>
      <c r="G22" s="198"/>
      <c r="H22" s="61"/>
      <c r="K22" s="61"/>
    </row>
    <row r="23" spans="2:13" customFormat="1">
      <c r="B23" s="73"/>
      <c r="C23" s="73"/>
      <c r="D23" s="195" t="s">
        <v>255</v>
      </c>
      <c r="E23" s="4"/>
      <c r="F23" s="196">
        <v>0</v>
      </c>
      <c r="G23" s="197"/>
      <c r="H23" s="196"/>
      <c r="I23" s="73"/>
      <c r="J23" s="73"/>
      <c r="K23" s="196"/>
      <c r="L23" s="73"/>
      <c r="M23" s="73"/>
    </row>
    <row r="24" spans="2:13" customFormat="1">
      <c r="B24" s="73"/>
      <c r="C24" s="73"/>
      <c r="D24" s="195" t="s">
        <v>256</v>
      </c>
      <c r="E24" s="4"/>
      <c r="F24" s="196">
        <v>0</v>
      </c>
      <c r="G24" s="197"/>
      <c r="H24" s="196">
        <v>0</v>
      </c>
      <c r="I24" s="73"/>
      <c r="J24" s="73"/>
      <c r="K24" s="196"/>
      <c r="L24" s="73"/>
      <c r="M24" s="73"/>
    </row>
    <row r="25" spans="2:13">
      <c r="D25" s="195" t="s">
        <v>257</v>
      </c>
      <c r="F25" s="201"/>
      <c r="G25" s="198"/>
      <c r="H25" s="201">
        <v>0</v>
      </c>
      <c r="I25" s="208"/>
      <c r="J25" s="208"/>
      <c r="K25" s="61"/>
    </row>
    <row r="26" spans="2:13">
      <c r="C26" s="191" t="s">
        <v>258</v>
      </c>
      <c r="F26" s="202">
        <f>SUM(F9:F25)</f>
        <v>0</v>
      </c>
      <c r="G26" s="198"/>
      <c r="H26" s="202">
        <f>SUM(H9:H25)</f>
        <v>0</v>
      </c>
      <c r="K26" s="61"/>
      <c r="L26" s="61"/>
    </row>
    <row r="27" spans="2:13">
      <c r="D27" s="4" t="s">
        <v>5</v>
      </c>
      <c r="F27" s="61"/>
      <c r="G27" s="61"/>
      <c r="H27" s="61"/>
    </row>
    <row r="28" spans="2:13">
      <c r="C28" s="191" t="s">
        <v>259</v>
      </c>
      <c r="D28" s="192"/>
      <c r="E28" s="192"/>
      <c r="F28" s="202"/>
      <c r="G28" s="61"/>
      <c r="H28" s="61"/>
      <c r="K28" s="61"/>
    </row>
    <row r="29" spans="2:13" customFormat="1">
      <c r="B29" s="73"/>
      <c r="C29" s="73"/>
      <c r="D29" s="195" t="s">
        <v>260</v>
      </c>
      <c r="E29" s="4"/>
      <c r="F29" s="196">
        <v>0</v>
      </c>
      <c r="G29" s="197"/>
      <c r="H29" s="196">
        <v>0</v>
      </c>
      <c r="I29" s="73"/>
      <c r="J29" s="73"/>
      <c r="K29" s="196"/>
      <c r="L29" s="73"/>
      <c r="M29" s="73"/>
    </row>
    <row r="30" spans="2:13" customFormat="1">
      <c r="B30" s="73"/>
      <c r="C30" s="73"/>
      <c r="D30" s="195" t="s">
        <v>261</v>
      </c>
      <c r="E30" s="4"/>
      <c r="F30" s="196">
        <v>0</v>
      </c>
      <c r="G30" s="197"/>
      <c r="H30" s="196">
        <v>0</v>
      </c>
      <c r="I30" s="73"/>
      <c r="J30" s="73"/>
      <c r="K30" s="196"/>
      <c r="L30" s="73"/>
      <c r="M30" s="73"/>
    </row>
    <row r="31" spans="2:13" customFormat="1" ht="30">
      <c r="B31" s="73"/>
      <c r="C31" s="73"/>
      <c r="D31" s="195" t="s">
        <v>262</v>
      </c>
      <c r="E31" s="4"/>
      <c r="F31" s="196">
        <v>0</v>
      </c>
      <c r="G31" s="197"/>
      <c r="H31" s="196">
        <v>0</v>
      </c>
      <c r="I31" s="73"/>
      <c r="J31" s="73"/>
      <c r="K31" s="196"/>
      <c r="L31" s="73"/>
      <c r="M31" s="73"/>
    </row>
    <row r="32" spans="2:13" customFormat="1" ht="30">
      <c r="B32" s="73"/>
      <c r="C32" s="73"/>
      <c r="D32" s="195" t="s">
        <v>263</v>
      </c>
      <c r="E32" s="4"/>
      <c r="F32" s="196">
        <v>0</v>
      </c>
      <c r="G32" s="197"/>
      <c r="H32" s="196">
        <v>0</v>
      </c>
      <c r="I32" s="73"/>
      <c r="J32" s="73"/>
      <c r="K32" s="196"/>
      <c r="L32" s="73"/>
      <c r="M32" s="73"/>
    </row>
    <row r="33" spans="2:13" customFormat="1" ht="30">
      <c r="B33" s="73"/>
      <c r="C33" s="73"/>
      <c r="D33" s="195" t="s">
        <v>264</v>
      </c>
      <c r="E33" s="4"/>
      <c r="F33" s="196">
        <v>0</v>
      </c>
      <c r="G33" s="197"/>
      <c r="H33" s="196">
        <v>0</v>
      </c>
      <c r="I33" s="73"/>
      <c r="J33" s="73"/>
      <c r="K33" s="196"/>
      <c r="L33" s="73"/>
      <c r="M33" s="73"/>
    </row>
    <row r="34" spans="2:13" customFormat="1">
      <c r="B34" s="73"/>
      <c r="C34" s="73"/>
      <c r="D34" s="195" t="s">
        <v>249</v>
      </c>
      <c r="E34" s="4"/>
      <c r="F34" s="196">
        <v>0</v>
      </c>
      <c r="G34" s="197"/>
      <c r="H34" s="196">
        <v>0</v>
      </c>
      <c r="I34" s="73"/>
      <c r="J34" s="73"/>
      <c r="K34" s="196"/>
      <c r="L34" s="73"/>
      <c r="M34" s="73"/>
    </row>
    <row r="35" spans="2:13" customFormat="1">
      <c r="B35" s="73"/>
      <c r="C35" s="199"/>
      <c r="D35" s="200"/>
      <c r="E35" s="73"/>
      <c r="F35" s="196"/>
      <c r="G35" s="196"/>
      <c r="H35" s="196"/>
      <c r="I35" s="73"/>
      <c r="J35" s="73"/>
      <c r="K35" s="196"/>
      <c r="L35" s="73"/>
      <c r="M35" s="73"/>
    </row>
    <row r="36" spans="2:13">
      <c r="D36" s="195" t="s">
        <v>265</v>
      </c>
      <c r="F36" s="61"/>
      <c r="G36" s="198"/>
      <c r="H36" s="61"/>
      <c r="K36" s="61"/>
    </row>
    <row r="37" spans="2:13" ht="30">
      <c r="D37" s="195" t="s">
        <v>266</v>
      </c>
      <c r="F37" s="201"/>
      <c r="G37" s="198"/>
      <c r="H37" s="201"/>
      <c r="K37" s="61"/>
    </row>
    <row r="38" spans="2:13" customFormat="1" ht="30">
      <c r="B38" s="73"/>
      <c r="C38" s="73"/>
      <c r="D38" s="195" t="s">
        <v>267</v>
      </c>
      <c r="E38" s="4"/>
      <c r="F38" s="196">
        <v>0</v>
      </c>
      <c r="G38" s="197"/>
      <c r="H38" s="196">
        <v>0</v>
      </c>
      <c r="I38" s="73"/>
      <c r="J38" s="73"/>
      <c r="K38" s="196"/>
      <c r="L38" s="73"/>
      <c r="M38" s="73"/>
    </row>
    <row r="39" spans="2:13" customFormat="1" ht="30">
      <c r="B39" s="73"/>
      <c r="C39" s="73"/>
      <c r="D39" s="195" t="s">
        <v>268</v>
      </c>
      <c r="E39" s="4"/>
      <c r="F39" s="196">
        <v>0</v>
      </c>
      <c r="G39" s="197"/>
      <c r="H39" s="196">
        <v>0</v>
      </c>
      <c r="I39" s="73"/>
      <c r="J39" s="73"/>
      <c r="K39" s="196"/>
      <c r="L39" s="73"/>
      <c r="M39" s="73"/>
    </row>
    <row r="40" spans="2:13" customFormat="1" ht="30">
      <c r="B40" s="73"/>
      <c r="C40" s="73"/>
      <c r="D40" s="195" t="s">
        <v>269</v>
      </c>
      <c r="E40" s="4"/>
      <c r="F40" s="196">
        <v>0</v>
      </c>
      <c r="G40" s="197"/>
      <c r="H40" s="196">
        <v>0</v>
      </c>
      <c r="I40" s="73"/>
      <c r="J40" s="73"/>
      <c r="K40" s="196"/>
      <c r="L40" s="73"/>
      <c r="M40" s="73"/>
    </row>
    <row r="41" spans="2:13" customFormat="1">
      <c r="B41" s="73"/>
      <c r="C41" s="73"/>
      <c r="D41" s="195" t="s">
        <v>270</v>
      </c>
      <c r="E41" s="4"/>
      <c r="F41" s="196">
        <v>0</v>
      </c>
      <c r="G41" s="197"/>
      <c r="H41" s="196">
        <v>0</v>
      </c>
      <c r="I41" s="73"/>
      <c r="J41" s="73"/>
      <c r="K41" s="196"/>
      <c r="L41" s="73"/>
      <c r="M41" s="73"/>
    </row>
    <row r="42" spans="2:13" customFormat="1">
      <c r="B42" s="73"/>
      <c r="C42" s="73"/>
      <c r="D42" s="195" t="s">
        <v>257</v>
      </c>
      <c r="E42" s="4"/>
      <c r="F42" s="203">
        <v>0</v>
      </c>
      <c r="G42" s="197"/>
      <c r="H42" s="203">
        <v>0</v>
      </c>
      <c r="I42" s="209"/>
      <c r="J42" s="209"/>
      <c r="K42" s="196"/>
      <c r="L42" s="73"/>
      <c r="M42" s="73"/>
    </row>
    <row r="43" spans="2:13">
      <c r="C43" s="191" t="s">
        <v>271</v>
      </c>
      <c r="F43" s="202">
        <f>SUM(F29:F42)</f>
        <v>0</v>
      </c>
      <c r="G43" s="198"/>
      <c r="H43" s="202">
        <f>SUM(H29:H42)</f>
        <v>0</v>
      </c>
      <c r="K43" s="61"/>
      <c r="L43" s="61"/>
    </row>
    <row r="44" spans="2:13">
      <c r="C44" s="191"/>
      <c r="F44" s="61"/>
      <c r="G44" s="61"/>
      <c r="H44" s="61"/>
    </row>
    <row r="45" spans="2:13" customFormat="1">
      <c r="B45" s="73"/>
      <c r="C45" s="199" t="s">
        <v>272</v>
      </c>
      <c r="D45" s="204"/>
      <c r="E45" s="204"/>
      <c r="F45" s="202"/>
      <c r="G45" s="61"/>
      <c r="H45" s="61"/>
      <c r="I45" s="4"/>
      <c r="J45" s="4"/>
      <c r="K45" s="61"/>
      <c r="L45" s="73"/>
      <c r="M45" s="73"/>
    </row>
    <row r="46" spans="2:13" customFormat="1">
      <c r="B46" s="73"/>
      <c r="C46" s="73"/>
      <c r="D46" s="195" t="s">
        <v>273</v>
      </c>
      <c r="E46" s="4"/>
      <c r="F46" s="196">
        <v>0</v>
      </c>
      <c r="G46" s="197"/>
      <c r="H46" s="196">
        <v>0</v>
      </c>
      <c r="I46" s="73"/>
      <c r="J46" s="73"/>
      <c r="K46" s="196"/>
      <c r="L46" s="73"/>
      <c r="M46" s="73"/>
    </row>
    <row r="47" spans="2:13" customFormat="1">
      <c r="B47" s="73"/>
      <c r="C47" s="73"/>
      <c r="D47" s="195" t="s">
        <v>274</v>
      </c>
      <c r="E47" s="4"/>
      <c r="F47" s="196">
        <v>0</v>
      </c>
      <c r="G47" s="197"/>
      <c r="H47" s="196">
        <v>0</v>
      </c>
      <c r="I47" s="73"/>
      <c r="J47" s="73"/>
      <c r="K47" s="196"/>
      <c r="L47" s="73"/>
      <c r="M47" s="73"/>
    </row>
    <row r="48" spans="2:13" customFormat="1">
      <c r="B48" s="73"/>
      <c r="C48" s="73"/>
      <c r="D48" s="195" t="s">
        <v>275</v>
      </c>
      <c r="E48" s="4"/>
      <c r="F48" s="196">
        <v>0</v>
      </c>
      <c r="G48" s="197"/>
      <c r="H48" s="196">
        <v>0</v>
      </c>
      <c r="I48" s="73"/>
      <c r="J48" s="73"/>
      <c r="K48" s="196"/>
      <c r="L48" s="73"/>
      <c r="M48" s="73"/>
    </row>
    <row r="49" spans="2:13" customFormat="1" ht="30">
      <c r="B49" s="73"/>
      <c r="C49" s="73"/>
      <c r="D49" s="195" t="s">
        <v>276</v>
      </c>
      <c r="E49" s="4"/>
      <c r="F49" s="196">
        <v>0</v>
      </c>
      <c r="G49" s="197"/>
      <c r="H49" s="196">
        <v>0</v>
      </c>
      <c r="I49" s="73"/>
      <c r="J49" s="73"/>
      <c r="K49" s="196"/>
      <c r="L49" s="73"/>
      <c r="M49" s="73"/>
    </row>
    <row r="50" spans="2:13" customFormat="1">
      <c r="B50" s="73"/>
      <c r="C50" s="73"/>
      <c r="D50" s="195" t="s">
        <v>249</v>
      </c>
      <c r="E50" s="4"/>
      <c r="F50" s="196">
        <v>0</v>
      </c>
      <c r="G50" s="197"/>
      <c r="H50" s="196">
        <v>0</v>
      </c>
      <c r="I50" s="73"/>
      <c r="J50" s="73"/>
      <c r="K50" s="196"/>
      <c r="L50" s="73"/>
      <c r="M50" s="73"/>
    </row>
    <row r="51" spans="2:13" customFormat="1">
      <c r="B51" s="73"/>
      <c r="C51" s="199"/>
      <c r="D51" s="200"/>
      <c r="E51" s="73"/>
      <c r="F51" s="196"/>
      <c r="G51" s="196"/>
      <c r="H51" s="196"/>
      <c r="I51" s="73"/>
      <c r="J51" s="73"/>
      <c r="K51" s="196"/>
      <c r="L51" s="73"/>
      <c r="M51" s="73"/>
    </row>
    <row r="52" spans="2:13" customFormat="1" ht="30">
      <c r="B52" s="73"/>
      <c r="C52" s="73"/>
      <c r="D52" s="195" t="s">
        <v>277</v>
      </c>
      <c r="E52" s="4"/>
      <c r="F52" s="196">
        <v>0</v>
      </c>
      <c r="G52" s="197"/>
      <c r="H52" s="196">
        <v>0</v>
      </c>
      <c r="I52" s="73"/>
      <c r="J52" s="73"/>
      <c r="K52" s="196"/>
      <c r="L52" s="73"/>
      <c r="M52" s="73"/>
    </row>
    <row r="53" spans="2:13" customFormat="1" ht="30">
      <c r="B53" s="73"/>
      <c r="C53" s="73"/>
      <c r="D53" s="195" t="s">
        <v>278</v>
      </c>
      <c r="E53" s="4"/>
      <c r="F53" s="196">
        <v>0</v>
      </c>
      <c r="G53" s="197"/>
      <c r="H53" s="196">
        <v>0</v>
      </c>
      <c r="I53" s="73"/>
      <c r="J53" s="73"/>
      <c r="K53" s="196"/>
      <c r="L53" s="73"/>
      <c r="M53" s="73"/>
    </row>
    <row r="54" spans="2:13" customFormat="1">
      <c r="B54" s="73"/>
      <c r="C54" s="73"/>
      <c r="D54" s="195" t="s">
        <v>279</v>
      </c>
      <c r="E54" s="4"/>
      <c r="F54" s="196">
        <v>0</v>
      </c>
      <c r="G54" s="197"/>
      <c r="H54" s="196">
        <v>0</v>
      </c>
      <c r="I54" s="73"/>
      <c r="J54" s="73"/>
      <c r="K54" s="196"/>
      <c r="L54" s="73"/>
      <c r="M54" s="73"/>
    </row>
    <row r="55" spans="2:13" customFormat="1">
      <c r="B55" s="73"/>
      <c r="C55" s="73"/>
      <c r="D55" s="195" t="s">
        <v>280</v>
      </c>
      <c r="E55" s="4"/>
      <c r="F55" s="196">
        <v>0</v>
      </c>
      <c r="G55" s="197"/>
      <c r="H55" s="196">
        <v>0</v>
      </c>
      <c r="I55" s="73"/>
      <c r="J55" s="73"/>
      <c r="K55" s="196"/>
      <c r="L55" s="73"/>
      <c r="M55" s="73"/>
    </row>
    <row r="56" spans="2:13" customFormat="1" ht="30">
      <c r="B56" s="73"/>
      <c r="C56" s="73"/>
      <c r="D56" s="195" t="s">
        <v>281</v>
      </c>
      <c r="E56" s="4"/>
      <c r="F56" s="196">
        <v>0</v>
      </c>
      <c r="G56" s="197"/>
      <c r="H56" s="196">
        <v>0</v>
      </c>
      <c r="I56" s="73"/>
      <c r="J56" s="73"/>
      <c r="K56" s="196"/>
      <c r="L56" s="73"/>
      <c r="M56" s="73"/>
    </row>
    <row r="57" spans="2:13" customFormat="1">
      <c r="B57" s="73"/>
      <c r="C57" s="73"/>
      <c r="D57" s="195" t="s">
        <v>257</v>
      </c>
      <c r="E57" s="4"/>
      <c r="F57" s="203">
        <v>0</v>
      </c>
      <c r="G57" s="197"/>
      <c r="H57" s="203">
        <v>0</v>
      </c>
      <c r="I57" s="209"/>
      <c r="J57" s="209"/>
      <c r="K57" s="196"/>
      <c r="L57" s="73"/>
      <c r="M57" s="73"/>
    </row>
    <row r="58" spans="2:13" customFormat="1">
      <c r="B58" s="73"/>
      <c r="C58" s="199" t="s">
        <v>282</v>
      </c>
      <c r="D58" s="73"/>
      <c r="E58" s="73"/>
      <c r="F58" s="202">
        <f>SUM(F46:F57)</f>
        <v>0</v>
      </c>
      <c r="G58" s="197"/>
      <c r="H58" s="202">
        <f>SUM(H46:H57)</f>
        <v>0</v>
      </c>
      <c r="I58" s="73"/>
      <c r="J58" s="73"/>
      <c r="K58" s="196"/>
      <c r="L58" s="196"/>
      <c r="M58" s="73"/>
    </row>
    <row r="59" spans="2:13" customFormat="1">
      <c r="B59" s="73"/>
      <c r="C59" s="199"/>
      <c r="D59" s="73"/>
      <c r="E59" s="73"/>
      <c r="F59" s="196"/>
      <c r="G59" s="196"/>
      <c r="H59" s="196"/>
      <c r="I59" s="73"/>
      <c r="J59" s="73"/>
      <c r="K59" s="196"/>
      <c r="L59" s="73"/>
      <c r="M59" s="73"/>
    </row>
    <row r="60" spans="2:13">
      <c r="C60" s="205" t="s">
        <v>283</v>
      </c>
      <c r="F60" s="61">
        <f>+F26+F43</f>
        <v>0</v>
      </c>
      <c r="G60" s="198"/>
      <c r="H60" s="61">
        <f>SUM(H26,H43,H58)</f>
        <v>0</v>
      </c>
      <c r="K60" s="61"/>
      <c r="L60" s="61"/>
    </row>
    <row r="61" spans="2:13">
      <c r="C61" s="4" t="s">
        <v>284</v>
      </c>
      <c r="F61" s="201"/>
      <c r="G61" s="198"/>
      <c r="H61" s="201"/>
      <c r="K61" s="61"/>
    </row>
    <row r="62" spans="2:13">
      <c r="C62" s="191" t="s">
        <v>285</v>
      </c>
      <c r="F62" s="206">
        <f>SUM(F60:F61)</f>
        <v>0</v>
      </c>
      <c r="G62" s="207"/>
      <c r="H62" s="206">
        <f>SUM(H60:H61)</f>
        <v>0</v>
      </c>
      <c r="K62" s="61"/>
    </row>
    <row r="63" spans="2:13">
      <c r="C63" s="191"/>
      <c r="F63" s="194"/>
      <c r="G63" s="194"/>
      <c r="H63" s="194"/>
    </row>
    <row r="65" spans="3:15">
      <c r="C65" s="4" t="str">
        <f>+[1]ESF!C65</f>
        <v>Las notas en las páginas 7 a 20 son parte integral de estos Estados Financieros.</v>
      </c>
      <c r="H65" s="61"/>
      <c r="N65" s="4"/>
      <c r="O65" s="4"/>
    </row>
    <row r="66" spans="3:15">
      <c r="D66" s="191"/>
      <c r="E66" s="191"/>
      <c r="H66" s="61"/>
    </row>
    <row r="67" spans="3:15">
      <c r="H67" s="61"/>
    </row>
    <row r="68" spans="3:15">
      <c r="D68" s="4" t="s">
        <v>286</v>
      </c>
      <c r="F68" s="61">
        <f>+F62-[1]BC!J14</f>
        <v>-23074685.760000002</v>
      </c>
      <c r="H68" s="61">
        <f>+H62-[1]BC!M14</f>
        <v>-192226</v>
      </c>
    </row>
    <row r="69" spans="3:15">
      <c r="F69" s="61"/>
      <c r="H69" s="210"/>
    </row>
    <row r="70" spans="3:15">
      <c r="F70" s="61"/>
    </row>
    <row r="71" spans="3:15">
      <c r="F71" s="61"/>
    </row>
    <row r="85" spans="6:8">
      <c r="F85" s="211"/>
      <c r="G85" s="211"/>
      <c r="H85" s="211"/>
    </row>
    <row r="86" spans="6:8">
      <c r="F86" s="211"/>
      <c r="G86" s="211"/>
      <c r="H86" s="211"/>
    </row>
    <row r="87" spans="6:8">
      <c r="F87" s="211"/>
      <c r="G87" s="211"/>
      <c r="H87" s="211"/>
    </row>
    <row r="88" spans="6:8">
      <c r="F88" s="211"/>
      <c r="G88" s="211"/>
      <c r="H88" s="211"/>
    </row>
    <row r="89" spans="6:8">
      <c r="F89" s="211"/>
      <c r="G89" s="211"/>
      <c r="H89" s="211"/>
    </row>
    <row r="90" spans="6:8">
      <c r="F90" s="211"/>
      <c r="G90" s="211"/>
      <c r="H90" s="211"/>
    </row>
    <row r="91" spans="6:8">
      <c r="F91" s="211"/>
      <c r="G91" s="211"/>
      <c r="H91" s="211"/>
    </row>
    <row r="92" spans="6:8">
      <c r="F92" s="211"/>
      <c r="G92" s="211"/>
      <c r="H92" s="211"/>
    </row>
    <row r="93" spans="6:8">
      <c r="F93" s="211"/>
      <c r="G93" s="211"/>
      <c r="H93" s="211"/>
    </row>
    <row r="94" spans="6:8">
      <c r="F94" s="211"/>
      <c r="G94" s="211"/>
      <c r="H94" s="211"/>
    </row>
    <row r="95" spans="6:8">
      <c r="F95" s="211"/>
      <c r="G95" s="211"/>
      <c r="H95" s="211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59"/>
      <c r="B1" s="160"/>
      <c r="C1" s="160"/>
      <c r="D1" s="160"/>
      <c r="E1" s="160"/>
      <c r="F1" s="160"/>
    </row>
    <row r="2" spans="1:8" ht="25.5" customHeight="1">
      <c r="A2" s="159"/>
      <c r="B2" s="274"/>
      <c r="C2" s="160"/>
      <c r="D2" s="272" t="s">
        <v>287</v>
      </c>
      <c r="E2" s="272"/>
      <c r="F2" s="272"/>
    </row>
    <row r="3" spans="1:8" ht="17.25" customHeight="1">
      <c r="A3" s="159"/>
      <c r="B3" s="274"/>
      <c r="C3" s="160"/>
      <c r="D3" s="273" t="s">
        <v>288</v>
      </c>
      <c r="E3" s="273"/>
      <c r="F3" s="273"/>
    </row>
    <row r="4" spans="1:8">
      <c r="A4" s="159"/>
      <c r="B4" s="274"/>
      <c r="C4" s="160"/>
      <c r="D4" s="160"/>
      <c r="E4" s="160"/>
      <c r="F4" s="160"/>
    </row>
    <row r="5" spans="1:8">
      <c r="A5" s="275" t="s">
        <v>1</v>
      </c>
      <c r="B5" s="275"/>
      <c r="C5" s="161"/>
      <c r="D5" s="160"/>
      <c r="E5" s="160"/>
      <c r="F5" s="160"/>
    </row>
    <row r="6" spans="1:8">
      <c r="A6" s="275"/>
      <c r="B6" s="275"/>
      <c r="C6" s="161"/>
      <c r="D6" s="160"/>
      <c r="E6" s="162" t="s">
        <v>289</v>
      </c>
      <c r="F6" s="160"/>
    </row>
    <row r="7" spans="1:8">
      <c r="A7" s="159"/>
      <c r="B7" s="160"/>
      <c r="C7" s="160"/>
      <c r="D7" s="160"/>
      <c r="E7" s="162" t="s">
        <v>290</v>
      </c>
      <c r="F7" s="160"/>
    </row>
    <row r="8" spans="1:8">
      <c r="A8" s="159"/>
      <c r="B8" s="160"/>
      <c r="C8" s="160"/>
      <c r="D8" s="160"/>
      <c r="E8" s="160"/>
      <c r="F8" s="160"/>
    </row>
    <row r="9" spans="1:8">
      <c r="A9" s="159"/>
      <c r="B9" s="160"/>
      <c r="C9" s="160"/>
      <c r="D9" s="160"/>
      <c r="E9" s="162" t="s">
        <v>291</v>
      </c>
      <c r="F9" s="160"/>
    </row>
    <row r="10" spans="1:8">
      <c r="A10" s="159"/>
      <c r="B10" s="160"/>
      <c r="C10" s="160"/>
      <c r="D10" s="160"/>
      <c r="E10" s="160"/>
      <c r="F10" s="160"/>
    </row>
    <row r="11" spans="1:8">
      <c r="A11" s="159"/>
      <c r="B11" s="160"/>
      <c r="C11" s="160"/>
      <c r="D11" s="160"/>
      <c r="E11" s="160"/>
      <c r="F11" s="160"/>
    </row>
    <row r="12" spans="1:8">
      <c r="A12" s="159"/>
      <c r="B12" s="160"/>
      <c r="C12" s="160"/>
      <c r="D12" s="160" t="s">
        <v>292</v>
      </c>
      <c r="E12" s="160"/>
      <c r="F12" s="160"/>
    </row>
    <row r="13" spans="1:8">
      <c r="A13" s="163" t="s">
        <v>293</v>
      </c>
      <c r="B13" s="164" t="s">
        <v>294</v>
      </c>
      <c r="C13" s="164" t="s">
        <v>295</v>
      </c>
      <c r="D13" s="164" t="s">
        <v>296</v>
      </c>
      <c r="E13" s="164" t="s">
        <v>297</v>
      </c>
      <c r="F13" s="165" t="s">
        <v>298</v>
      </c>
    </row>
    <row r="14" spans="1:8">
      <c r="A14" s="166" t="s">
        <v>299</v>
      </c>
      <c r="B14" s="167" t="s">
        <v>300</v>
      </c>
      <c r="C14" s="168">
        <v>0</v>
      </c>
      <c r="D14" s="168">
        <v>0</v>
      </c>
      <c r="E14" s="169">
        <v>0</v>
      </c>
      <c r="F14" s="170">
        <f t="shared" ref="F14:F38" si="0">C14+D14-E14</f>
        <v>0</v>
      </c>
      <c r="H14" s="170" t="s">
        <v>5</v>
      </c>
    </row>
    <row r="15" spans="1:8">
      <c r="A15" s="166" t="s">
        <v>301</v>
      </c>
      <c r="B15" s="167" t="s">
        <v>302</v>
      </c>
      <c r="C15" s="168">
        <v>0</v>
      </c>
      <c r="D15" s="168">
        <v>0</v>
      </c>
      <c r="E15" s="169">
        <v>0</v>
      </c>
      <c r="F15" s="170">
        <f t="shared" si="0"/>
        <v>0</v>
      </c>
      <c r="G15" s="171" t="s">
        <v>5</v>
      </c>
      <c r="H15" s="32" t="s">
        <v>5</v>
      </c>
    </row>
    <row r="16" spans="1:8">
      <c r="A16" s="172" t="s">
        <v>303</v>
      </c>
      <c r="B16" s="167" t="s">
        <v>304</v>
      </c>
      <c r="C16" s="168">
        <v>0</v>
      </c>
      <c r="D16" s="168">
        <v>0</v>
      </c>
      <c r="E16" s="169">
        <v>0</v>
      </c>
      <c r="F16" s="170">
        <f t="shared" si="0"/>
        <v>0</v>
      </c>
      <c r="G16" s="171" t="s">
        <v>5</v>
      </c>
      <c r="H16" s="32" t="s">
        <v>5</v>
      </c>
    </row>
    <row r="17" spans="1:11" ht="24">
      <c r="A17" s="166" t="s">
        <v>305</v>
      </c>
      <c r="B17" s="167" t="s">
        <v>306</v>
      </c>
      <c r="C17" s="168">
        <v>0</v>
      </c>
      <c r="D17" s="168">
        <v>0</v>
      </c>
      <c r="E17" s="169">
        <v>0</v>
      </c>
      <c r="F17" s="170">
        <f t="shared" si="0"/>
        <v>0</v>
      </c>
      <c r="G17" s="171"/>
    </row>
    <row r="18" spans="1:11">
      <c r="A18" s="166" t="s">
        <v>307</v>
      </c>
      <c r="B18" s="167" t="s">
        <v>308</v>
      </c>
      <c r="C18" s="168">
        <v>0</v>
      </c>
      <c r="D18" s="168">
        <v>0</v>
      </c>
      <c r="E18" s="169">
        <v>0</v>
      </c>
      <c r="F18" s="170">
        <f t="shared" si="0"/>
        <v>0</v>
      </c>
      <c r="G18" s="171" t="s">
        <v>5</v>
      </c>
      <c r="H18" s="32" t="s">
        <v>5</v>
      </c>
    </row>
    <row r="19" spans="1:11">
      <c r="A19" s="166" t="s">
        <v>309</v>
      </c>
      <c r="B19" s="167" t="s">
        <v>310</v>
      </c>
      <c r="C19" s="168">
        <v>0</v>
      </c>
      <c r="D19" s="168">
        <v>0</v>
      </c>
      <c r="E19" s="169">
        <v>0</v>
      </c>
      <c r="F19" s="170">
        <f t="shared" si="0"/>
        <v>0</v>
      </c>
      <c r="G19" s="171" t="s">
        <v>5</v>
      </c>
      <c r="H19" s="32" t="s">
        <v>5</v>
      </c>
    </row>
    <row r="20" spans="1:11">
      <c r="A20" s="166" t="s">
        <v>311</v>
      </c>
      <c r="B20" s="167" t="s">
        <v>312</v>
      </c>
      <c r="C20" s="168">
        <v>19079790.960000001</v>
      </c>
      <c r="D20" s="168">
        <v>39832196.880000003</v>
      </c>
      <c r="E20" s="169">
        <v>0</v>
      </c>
      <c r="F20" s="170">
        <f t="shared" si="0"/>
        <v>58911987.840000004</v>
      </c>
      <c r="G20" s="171"/>
      <c r="H20" s="32" t="s">
        <v>5</v>
      </c>
      <c r="I20" s="171" t="s">
        <v>5</v>
      </c>
    </row>
    <row r="21" spans="1:11">
      <c r="A21" s="166" t="s">
        <v>313</v>
      </c>
      <c r="B21" s="167" t="s">
        <v>314</v>
      </c>
      <c r="C21" s="168">
        <v>0</v>
      </c>
      <c r="D21" s="168">
        <v>0</v>
      </c>
      <c r="E21" s="173">
        <v>0</v>
      </c>
      <c r="F21" s="170">
        <f t="shared" si="0"/>
        <v>0</v>
      </c>
      <c r="G21" s="32" t="s">
        <v>5</v>
      </c>
      <c r="H21" s="32" t="s">
        <v>5</v>
      </c>
      <c r="I21" s="171" t="s">
        <v>5</v>
      </c>
    </row>
    <row r="22" spans="1:11" ht="24">
      <c r="A22" s="166" t="s">
        <v>315</v>
      </c>
      <c r="B22" s="167" t="s">
        <v>316</v>
      </c>
      <c r="C22" s="168">
        <v>0</v>
      </c>
      <c r="D22" s="168">
        <v>0</v>
      </c>
      <c r="E22" s="169">
        <v>0</v>
      </c>
      <c r="F22" s="170">
        <f t="shared" si="0"/>
        <v>0</v>
      </c>
      <c r="G22" s="171"/>
      <c r="H22" s="171" t="s">
        <v>5</v>
      </c>
      <c r="I22" s="171" t="s">
        <v>5</v>
      </c>
      <c r="J22" s="171"/>
    </row>
    <row r="23" spans="1:11">
      <c r="A23" s="166" t="s">
        <v>317</v>
      </c>
      <c r="B23" s="167" t="s">
        <v>318</v>
      </c>
      <c r="C23" s="168">
        <v>0</v>
      </c>
      <c r="D23" s="174">
        <v>0</v>
      </c>
      <c r="E23" s="169">
        <v>0</v>
      </c>
      <c r="F23" s="170">
        <f t="shared" si="0"/>
        <v>0</v>
      </c>
      <c r="G23" s="171"/>
      <c r="H23" s="171"/>
      <c r="I23" s="171"/>
      <c r="J23" s="171"/>
    </row>
    <row r="24" spans="1:11">
      <c r="A24" s="166" t="s">
        <v>319</v>
      </c>
      <c r="B24" s="167" t="s">
        <v>320</v>
      </c>
      <c r="C24" s="168">
        <v>0</v>
      </c>
      <c r="D24" s="168">
        <v>0</v>
      </c>
      <c r="E24" s="169">
        <v>0</v>
      </c>
      <c r="F24" s="170">
        <f t="shared" si="0"/>
        <v>0</v>
      </c>
      <c r="G24" s="32"/>
      <c r="H24" s="32"/>
      <c r="I24" s="32"/>
      <c r="J24" s="32"/>
    </row>
    <row r="25" spans="1:11">
      <c r="A25" s="166" t="s">
        <v>321</v>
      </c>
      <c r="B25" s="167" t="s">
        <v>322</v>
      </c>
      <c r="C25" s="168">
        <v>0</v>
      </c>
      <c r="D25" s="168">
        <v>0</v>
      </c>
      <c r="E25" s="169">
        <v>0</v>
      </c>
      <c r="F25" s="170">
        <f t="shared" si="0"/>
        <v>0</v>
      </c>
      <c r="G25" s="171"/>
      <c r="H25" s="32"/>
    </row>
    <row r="26" spans="1:11">
      <c r="A26" s="166" t="s">
        <v>323</v>
      </c>
      <c r="B26" s="167" t="s">
        <v>324</v>
      </c>
      <c r="C26" s="168">
        <v>0</v>
      </c>
      <c r="D26" s="168">
        <v>0</v>
      </c>
      <c r="E26" s="169">
        <v>0</v>
      </c>
      <c r="F26" s="170">
        <f t="shared" si="0"/>
        <v>0</v>
      </c>
      <c r="G26" s="32"/>
      <c r="H26" s="171"/>
    </row>
    <row r="27" spans="1:11">
      <c r="A27" s="166" t="s">
        <v>325</v>
      </c>
      <c r="B27" s="167" t="s">
        <v>326</v>
      </c>
      <c r="C27" s="168">
        <v>0</v>
      </c>
      <c r="D27" s="168">
        <v>0</v>
      </c>
      <c r="E27" s="169">
        <v>0</v>
      </c>
      <c r="F27" s="170">
        <f t="shared" si="0"/>
        <v>0</v>
      </c>
      <c r="H27" s="32"/>
    </row>
    <row r="28" spans="1:11">
      <c r="A28" s="166" t="s">
        <v>327</v>
      </c>
      <c r="B28" s="167" t="s">
        <v>328</v>
      </c>
      <c r="C28" s="168">
        <v>0</v>
      </c>
      <c r="D28" s="168"/>
      <c r="E28" s="169"/>
      <c r="F28" s="170">
        <f t="shared" si="0"/>
        <v>0</v>
      </c>
      <c r="H28" s="171"/>
    </row>
    <row r="29" spans="1:11">
      <c r="A29" s="175" t="s">
        <v>329</v>
      </c>
      <c r="B29" s="167" t="s">
        <v>330</v>
      </c>
      <c r="C29" s="168">
        <v>0</v>
      </c>
      <c r="D29" s="168">
        <v>0</v>
      </c>
      <c r="E29" s="169">
        <v>0</v>
      </c>
      <c r="F29" s="170">
        <f t="shared" si="0"/>
        <v>0</v>
      </c>
      <c r="H29" s="32"/>
    </row>
    <row r="30" spans="1:11">
      <c r="A30" s="175" t="s">
        <v>331</v>
      </c>
      <c r="B30" s="167" t="s">
        <v>332</v>
      </c>
      <c r="C30" s="168">
        <v>0</v>
      </c>
      <c r="D30" s="168"/>
      <c r="E30" s="169">
        <v>0</v>
      </c>
      <c r="F30" s="170">
        <f t="shared" si="0"/>
        <v>0</v>
      </c>
      <c r="G30" s="32" t="s">
        <v>5</v>
      </c>
      <c r="H30" s="32" t="s">
        <v>5</v>
      </c>
    </row>
    <row r="31" spans="1:11">
      <c r="A31" s="176" t="s">
        <v>333</v>
      </c>
      <c r="B31" s="167" t="s">
        <v>334</v>
      </c>
      <c r="C31" s="168">
        <v>0</v>
      </c>
      <c r="D31" s="168">
        <v>0</v>
      </c>
      <c r="E31" s="169">
        <v>0</v>
      </c>
      <c r="F31" s="170">
        <f t="shared" si="0"/>
        <v>0</v>
      </c>
      <c r="H31" s="32"/>
    </row>
    <row r="32" spans="1:11" ht="24">
      <c r="A32" s="176" t="s">
        <v>335</v>
      </c>
      <c r="B32" s="167" t="s">
        <v>336</v>
      </c>
      <c r="C32" s="168">
        <v>0</v>
      </c>
      <c r="D32" s="168">
        <v>0</v>
      </c>
      <c r="E32" s="169">
        <v>0</v>
      </c>
      <c r="F32" s="170">
        <f t="shared" si="0"/>
        <v>0</v>
      </c>
      <c r="H32" s="171" t="s">
        <v>5</v>
      </c>
      <c r="I32" s="171" t="s">
        <v>5</v>
      </c>
      <c r="J32" s="171" t="s">
        <v>5</v>
      </c>
      <c r="K32" s="171" t="s">
        <v>5</v>
      </c>
    </row>
    <row r="33" spans="1:11">
      <c r="A33" s="166" t="s">
        <v>337</v>
      </c>
      <c r="B33" s="167" t="s">
        <v>338</v>
      </c>
      <c r="C33" s="168">
        <v>0</v>
      </c>
      <c r="D33" s="168">
        <v>0</v>
      </c>
      <c r="E33" s="169">
        <v>0</v>
      </c>
      <c r="F33" s="170">
        <f t="shared" si="0"/>
        <v>0</v>
      </c>
      <c r="G33" s="32" t="s">
        <v>5</v>
      </c>
      <c r="H33" s="32" t="s">
        <v>5</v>
      </c>
      <c r="I33" s="32" t="s">
        <v>5</v>
      </c>
      <c r="K33" s="171" t="s">
        <v>5</v>
      </c>
    </row>
    <row r="34" spans="1:11">
      <c r="A34" s="166" t="s">
        <v>339</v>
      </c>
      <c r="B34" s="167" t="s">
        <v>340</v>
      </c>
      <c r="C34" s="168">
        <v>0</v>
      </c>
      <c r="D34" s="168">
        <v>0</v>
      </c>
      <c r="E34" s="169">
        <v>0</v>
      </c>
      <c r="F34" s="170">
        <f t="shared" si="0"/>
        <v>0</v>
      </c>
      <c r="G34" s="177" t="s">
        <v>5</v>
      </c>
      <c r="H34" s="178" t="s">
        <v>5</v>
      </c>
      <c r="K34" s="171" t="s">
        <v>5</v>
      </c>
    </row>
    <row r="35" spans="1:11">
      <c r="A35" s="166" t="s">
        <v>341</v>
      </c>
      <c r="B35" s="167" t="s">
        <v>342</v>
      </c>
      <c r="C35" s="168">
        <v>0</v>
      </c>
      <c r="D35" s="168">
        <v>0</v>
      </c>
      <c r="E35" s="169">
        <v>0</v>
      </c>
      <c r="F35" s="170">
        <f t="shared" si="0"/>
        <v>0</v>
      </c>
      <c r="K35" s="171"/>
    </row>
    <row r="36" spans="1:11">
      <c r="A36" s="176" t="s">
        <v>343</v>
      </c>
      <c r="B36" s="167" t="s">
        <v>344</v>
      </c>
      <c r="C36" s="168">
        <v>0</v>
      </c>
      <c r="D36" s="168">
        <v>0</v>
      </c>
      <c r="E36" s="169">
        <v>0</v>
      </c>
      <c r="F36" s="170">
        <f t="shared" si="0"/>
        <v>0</v>
      </c>
      <c r="H36" s="171" t="s">
        <v>5</v>
      </c>
    </row>
    <row r="37" spans="1:11">
      <c r="A37" s="166" t="s">
        <v>345</v>
      </c>
      <c r="B37" s="167" t="s">
        <v>346</v>
      </c>
      <c r="C37" s="168">
        <v>0</v>
      </c>
      <c r="D37" s="168">
        <v>0</v>
      </c>
      <c r="E37" s="169">
        <v>0</v>
      </c>
      <c r="F37" s="170">
        <f t="shared" si="0"/>
        <v>0</v>
      </c>
      <c r="H37" s="171" t="s">
        <v>5</v>
      </c>
    </row>
    <row r="38" spans="1:11">
      <c r="A38" s="166" t="s">
        <v>347</v>
      </c>
      <c r="B38" s="167" t="s">
        <v>348</v>
      </c>
      <c r="C38" s="168">
        <v>0</v>
      </c>
      <c r="D38" s="168">
        <v>0</v>
      </c>
      <c r="E38" s="169">
        <v>0</v>
      </c>
      <c r="F38" s="170">
        <f t="shared" si="0"/>
        <v>0</v>
      </c>
      <c r="H38" s="32" t="s">
        <v>5</v>
      </c>
    </row>
    <row r="39" spans="1:11">
      <c r="A39" s="166" t="s">
        <v>349</v>
      </c>
      <c r="B39" s="167" t="s">
        <v>350</v>
      </c>
      <c r="C39" s="168">
        <v>0</v>
      </c>
      <c r="D39" s="168">
        <v>0</v>
      </c>
      <c r="E39" s="169">
        <v>0</v>
      </c>
      <c r="F39" s="170">
        <f t="shared" ref="F39:F71" si="1">D39-E39</f>
        <v>0</v>
      </c>
      <c r="H39" s="32" t="s">
        <v>5</v>
      </c>
    </row>
    <row r="40" spans="1:11">
      <c r="A40" s="166" t="s">
        <v>351</v>
      </c>
      <c r="B40" s="167" t="s">
        <v>352</v>
      </c>
      <c r="C40" s="168">
        <v>0</v>
      </c>
      <c r="D40" s="168">
        <v>0</v>
      </c>
      <c r="E40" s="169">
        <v>0</v>
      </c>
      <c r="F40" s="170">
        <f t="shared" si="1"/>
        <v>0</v>
      </c>
      <c r="H40" s="170" t="s">
        <v>5</v>
      </c>
      <c r="I40" s="32" t="s">
        <v>5</v>
      </c>
      <c r="J40" s="32" t="s">
        <v>5</v>
      </c>
    </row>
    <row r="41" spans="1:11" ht="24">
      <c r="A41" s="166" t="s">
        <v>353</v>
      </c>
      <c r="B41" s="167" t="s">
        <v>354</v>
      </c>
      <c r="C41" s="168">
        <v>0</v>
      </c>
      <c r="D41" s="168"/>
      <c r="E41" s="169">
        <v>0</v>
      </c>
      <c r="F41" s="179">
        <f t="shared" si="1"/>
        <v>0</v>
      </c>
      <c r="H41" s="170" t="s">
        <v>5</v>
      </c>
      <c r="I41" s="32"/>
      <c r="J41" s="32"/>
    </row>
    <row r="42" spans="1:11" ht="24">
      <c r="A42" s="166" t="s">
        <v>355</v>
      </c>
      <c r="B42" s="167" t="s">
        <v>356</v>
      </c>
      <c r="C42" s="168">
        <v>0</v>
      </c>
      <c r="D42" s="168">
        <v>0</v>
      </c>
      <c r="E42" s="169">
        <v>0</v>
      </c>
      <c r="F42" s="179">
        <f t="shared" si="1"/>
        <v>0</v>
      </c>
      <c r="H42" s="32" t="s">
        <v>5</v>
      </c>
      <c r="I42" s="32" t="s">
        <v>5</v>
      </c>
    </row>
    <row r="43" spans="1:11" ht="24">
      <c r="A43" s="166" t="s">
        <v>357</v>
      </c>
      <c r="B43" s="167" t="s">
        <v>358</v>
      </c>
      <c r="C43" s="168">
        <v>0</v>
      </c>
      <c r="D43" s="168"/>
      <c r="E43" s="169">
        <v>0</v>
      </c>
      <c r="F43" s="179">
        <f t="shared" si="1"/>
        <v>0</v>
      </c>
      <c r="H43" s="32"/>
      <c r="I43" s="32"/>
    </row>
    <row r="44" spans="1:11">
      <c r="A44" s="166" t="s">
        <v>359</v>
      </c>
      <c r="B44" s="167" t="s">
        <v>360</v>
      </c>
      <c r="C44" s="168">
        <v>0</v>
      </c>
      <c r="D44" s="168"/>
      <c r="E44" s="169">
        <v>0</v>
      </c>
      <c r="F44" s="179">
        <f t="shared" si="1"/>
        <v>0</v>
      </c>
      <c r="H44" s="32" t="s">
        <v>5</v>
      </c>
      <c r="I44" s="32"/>
    </row>
    <row r="45" spans="1:11">
      <c r="A45" s="166" t="s">
        <v>361</v>
      </c>
      <c r="B45" s="167" t="s">
        <v>362</v>
      </c>
      <c r="C45" s="168"/>
      <c r="D45" s="168"/>
      <c r="E45" s="173">
        <v>0</v>
      </c>
      <c r="F45" s="179">
        <f t="shared" si="1"/>
        <v>0</v>
      </c>
      <c r="H45" s="32"/>
      <c r="I45" s="32"/>
    </row>
    <row r="46" spans="1:11">
      <c r="A46" s="166" t="s">
        <v>363</v>
      </c>
      <c r="B46" s="167" t="s">
        <v>364</v>
      </c>
      <c r="C46" s="167"/>
      <c r="D46" s="168">
        <v>0</v>
      </c>
      <c r="E46" s="169">
        <v>33035135.18</v>
      </c>
      <c r="F46" s="170">
        <f t="shared" si="1"/>
        <v>-33035135.18</v>
      </c>
      <c r="H46" s="32" t="s">
        <v>5</v>
      </c>
    </row>
    <row r="47" spans="1:11">
      <c r="A47" s="166" t="s">
        <v>365</v>
      </c>
      <c r="B47" s="167" t="s">
        <v>366</v>
      </c>
      <c r="C47" s="167"/>
      <c r="D47" s="168">
        <v>0</v>
      </c>
      <c r="E47" s="169">
        <v>0</v>
      </c>
      <c r="F47" s="170">
        <f t="shared" si="1"/>
        <v>0</v>
      </c>
      <c r="H47" s="32" t="s">
        <v>5</v>
      </c>
      <c r="I47" s="180" t="s">
        <v>5</v>
      </c>
    </row>
    <row r="48" spans="1:11">
      <c r="A48" s="166" t="s">
        <v>367</v>
      </c>
      <c r="B48" s="167" t="s">
        <v>368</v>
      </c>
      <c r="C48" s="167"/>
      <c r="D48" s="168">
        <v>0</v>
      </c>
      <c r="E48" s="169">
        <v>0</v>
      </c>
      <c r="F48" s="170">
        <f t="shared" si="1"/>
        <v>0</v>
      </c>
      <c r="H48" s="32" t="s">
        <v>5</v>
      </c>
      <c r="I48" s="171" t="s">
        <v>5</v>
      </c>
    </row>
    <row r="49" spans="1:9">
      <c r="A49" s="166" t="s">
        <v>369</v>
      </c>
      <c r="B49" s="167" t="s">
        <v>370</v>
      </c>
      <c r="C49" s="167"/>
      <c r="D49" s="168">
        <v>0</v>
      </c>
      <c r="E49" s="169"/>
      <c r="F49" s="170">
        <f t="shared" si="1"/>
        <v>0</v>
      </c>
      <c r="H49" s="32" t="s">
        <v>5</v>
      </c>
    </row>
    <row r="50" spans="1:9">
      <c r="A50" s="166" t="s">
        <v>369</v>
      </c>
      <c r="B50" s="167" t="s">
        <v>371</v>
      </c>
      <c r="C50" s="167"/>
      <c r="D50" s="168">
        <v>0</v>
      </c>
      <c r="E50" s="169">
        <v>0</v>
      </c>
      <c r="F50" s="170">
        <f t="shared" si="1"/>
        <v>0</v>
      </c>
      <c r="I50" s="32" t="s">
        <v>5</v>
      </c>
    </row>
    <row r="51" spans="1:9">
      <c r="A51" s="166" t="s">
        <v>372</v>
      </c>
      <c r="B51" s="167" t="s">
        <v>373</v>
      </c>
      <c r="C51" s="167"/>
      <c r="D51" s="168">
        <v>0</v>
      </c>
      <c r="E51" s="169">
        <v>0</v>
      </c>
      <c r="F51" s="170">
        <f t="shared" si="1"/>
        <v>0</v>
      </c>
    </row>
    <row r="52" spans="1:9">
      <c r="A52" s="166" t="s">
        <v>374</v>
      </c>
      <c r="B52" s="167" t="s">
        <v>375</v>
      </c>
      <c r="C52" s="167"/>
      <c r="D52" s="168">
        <v>0</v>
      </c>
      <c r="E52" s="169">
        <v>0</v>
      </c>
      <c r="F52" s="170">
        <f t="shared" si="1"/>
        <v>0</v>
      </c>
    </row>
    <row r="53" spans="1:9">
      <c r="A53" s="166" t="s">
        <v>376</v>
      </c>
      <c r="B53" s="167" t="s">
        <v>377</v>
      </c>
      <c r="C53" s="167"/>
      <c r="D53" s="168">
        <v>0</v>
      </c>
      <c r="E53" s="169">
        <v>0</v>
      </c>
      <c r="F53" s="170">
        <f t="shared" si="1"/>
        <v>0</v>
      </c>
    </row>
    <row r="54" spans="1:9">
      <c r="A54" s="166" t="s">
        <v>378</v>
      </c>
      <c r="B54" s="167" t="s">
        <v>379</v>
      </c>
      <c r="C54" s="167" t="s">
        <v>380</v>
      </c>
      <c r="D54" s="168">
        <v>0</v>
      </c>
      <c r="E54" s="169">
        <v>0</v>
      </c>
      <c r="F54" s="170">
        <f t="shared" si="1"/>
        <v>0</v>
      </c>
      <c r="H54" s="32"/>
    </row>
    <row r="55" spans="1:9">
      <c r="A55" s="166" t="s">
        <v>381</v>
      </c>
      <c r="B55" s="167" t="s">
        <v>382</v>
      </c>
      <c r="C55" s="167"/>
      <c r="D55" s="168">
        <v>0</v>
      </c>
      <c r="E55" s="169">
        <v>63313.59</v>
      </c>
      <c r="F55" s="170">
        <f t="shared" si="1"/>
        <v>-63313.59</v>
      </c>
      <c r="H55" s="32"/>
    </row>
    <row r="56" spans="1:9">
      <c r="A56" s="166" t="s">
        <v>383</v>
      </c>
      <c r="B56" s="167" t="s">
        <v>384</v>
      </c>
      <c r="C56" s="167"/>
      <c r="D56" s="168">
        <v>0</v>
      </c>
      <c r="E56" s="169">
        <v>1689755.18</v>
      </c>
      <c r="F56" s="170">
        <f t="shared" si="1"/>
        <v>-1689755.18</v>
      </c>
      <c r="H56" s="32"/>
    </row>
    <row r="57" spans="1:9">
      <c r="A57" s="166" t="s">
        <v>385</v>
      </c>
      <c r="B57" s="167" t="s">
        <v>386</v>
      </c>
      <c r="C57" s="167"/>
      <c r="D57" s="168">
        <v>0</v>
      </c>
      <c r="E57" s="169">
        <v>0</v>
      </c>
      <c r="F57" s="170">
        <f t="shared" si="1"/>
        <v>0</v>
      </c>
      <c r="H57" s="32" t="s">
        <v>5</v>
      </c>
    </row>
    <row r="58" spans="1:9">
      <c r="A58" s="166" t="s">
        <v>387</v>
      </c>
      <c r="B58" s="167" t="s">
        <v>388</v>
      </c>
      <c r="C58" s="167"/>
      <c r="D58" s="168">
        <v>0</v>
      </c>
      <c r="E58" s="169">
        <v>0</v>
      </c>
      <c r="F58" s="170">
        <f t="shared" si="1"/>
        <v>0</v>
      </c>
      <c r="H58" s="32"/>
    </row>
    <row r="59" spans="1:9">
      <c r="A59" s="166" t="s">
        <v>389</v>
      </c>
      <c r="B59" s="167" t="s">
        <v>390</v>
      </c>
      <c r="C59" s="167"/>
      <c r="D59" s="168">
        <v>0</v>
      </c>
      <c r="E59" s="169">
        <v>800000</v>
      </c>
      <c r="F59" s="170">
        <f t="shared" si="1"/>
        <v>-800000</v>
      </c>
      <c r="H59" s="32"/>
    </row>
    <row r="60" spans="1:9">
      <c r="A60" s="166" t="s">
        <v>391</v>
      </c>
      <c r="B60" s="167" t="s">
        <v>392</v>
      </c>
      <c r="C60" s="167"/>
      <c r="D60" s="168">
        <v>0</v>
      </c>
      <c r="E60" s="169">
        <v>0</v>
      </c>
      <c r="F60" s="170">
        <f t="shared" si="1"/>
        <v>0</v>
      </c>
      <c r="H60" s="32" t="s">
        <v>5</v>
      </c>
    </row>
    <row r="61" spans="1:9">
      <c r="A61" s="166" t="s">
        <v>393</v>
      </c>
      <c r="B61" s="167" t="s">
        <v>394</v>
      </c>
      <c r="C61" s="167"/>
      <c r="D61" s="168">
        <v>0</v>
      </c>
      <c r="E61" s="169">
        <v>0</v>
      </c>
      <c r="F61" s="170">
        <f t="shared" si="1"/>
        <v>0</v>
      </c>
      <c r="H61" s="32" t="s">
        <v>5</v>
      </c>
    </row>
    <row r="62" spans="1:9">
      <c r="A62" s="166" t="s">
        <v>395</v>
      </c>
      <c r="B62" s="167" t="s">
        <v>396</v>
      </c>
      <c r="C62" s="167"/>
      <c r="D62" s="168">
        <v>0</v>
      </c>
      <c r="E62" s="169">
        <v>0</v>
      </c>
      <c r="F62" s="170">
        <f t="shared" si="1"/>
        <v>0</v>
      </c>
      <c r="H62" s="32"/>
    </row>
    <row r="63" spans="1:9">
      <c r="A63" s="166" t="s">
        <v>397</v>
      </c>
      <c r="B63" s="167" t="s">
        <v>398</v>
      </c>
      <c r="C63" s="167"/>
      <c r="D63" s="168">
        <v>0</v>
      </c>
      <c r="E63" s="169">
        <v>0</v>
      </c>
      <c r="F63" s="170">
        <f t="shared" si="1"/>
        <v>0</v>
      </c>
      <c r="H63" s="32"/>
    </row>
    <row r="64" spans="1:9">
      <c r="A64" s="166" t="s">
        <v>399</v>
      </c>
      <c r="B64" s="167" t="s">
        <v>400</v>
      </c>
      <c r="C64" s="167"/>
      <c r="D64" s="168">
        <v>0</v>
      </c>
      <c r="E64" s="169">
        <v>941684</v>
      </c>
      <c r="F64" s="170">
        <f t="shared" si="1"/>
        <v>-941684</v>
      </c>
    </row>
    <row r="65" spans="1:8">
      <c r="A65" s="166" t="s">
        <v>381</v>
      </c>
      <c r="B65" s="167" t="s">
        <v>401</v>
      </c>
      <c r="C65" s="167"/>
      <c r="D65" s="168">
        <v>0</v>
      </c>
      <c r="E65" s="169">
        <v>0</v>
      </c>
      <c r="F65" s="170">
        <f t="shared" si="1"/>
        <v>0</v>
      </c>
      <c r="H65" s="32" t="s">
        <v>5</v>
      </c>
    </row>
    <row r="66" spans="1:8">
      <c r="A66" s="166" t="s">
        <v>402</v>
      </c>
      <c r="B66" s="167" t="s">
        <v>403</v>
      </c>
      <c r="C66" s="167"/>
      <c r="D66" s="168">
        <v>0</v>
      </c>
      <c r="E66" s="169">
        <v>178388.56</v>
      </c>
      <c r="F66" s="170">
        <f t="shared" si="1"/>
        <v>-178388.56</v>
      </c>
    </row>
    <row r="67" spans="1:8">
      <c r="A67" s="166" t="s">
        <v>404</v>
      </c>
      <c r="B67" s="167" t="s">
        <v>405</v>
      </c>
      <c r="C67" s="167"/>
      <c r="D67" s="168">
        <v>0</v>
      </c>
      <c r="E67" s="169">
        <v>300000</v>
      </c>
      <c r="F67" s="170">
        <f t="shared" si="1"/>
        <v>-300000</v>
      </c>
    </row>
    <row r="68" spans="1:8">
      <c r="A68" s="166" t="s">
        <v>406</v>
      </c>
      <c r="B68" s="167" t="s">
        <v>407</v>
      </c>
      <c r="C68" s="167"/>
      <c r="D68" s="168">
        <v>0</v>
      </c>
      <c r="E68" s="169">
        <v>3230643.6</v>
      </c>
      <c r="F68" s="170">
        <f t="shared" si="1"/>
        <v>-3230643.6</v>
      </c>
    </row>
    <row r="69" spans="1:8" ht="24">
      <c r="A69" s="166" t="s">
        <v>408</v>
      </c>
      <c r="B69" s="167" t="s">
        <v>409</v>
      </c>
      <c r="C69" s="167"/>
      <c r="D69" s="168">
        <v>0</v>
      </c>
      <c r="E69" s="169">
        <v>1452039.62</v>
      </c>
      <c r="F69" s="170">
        <f t="shared" si="1"/>
        <v>-1452039.62</v>
      </c>
    </row>
    <row r="70" spans="1:8">
      <c r="A70" s="166" t="s">
        <v>410</v>
      </c>
      <c r="B70" s="167" t="s">
        <v>411</v>
      </c>
      <c r="C70" s="167"/>
      <c r="D70" s="168">
        <v>0</v>
      </c>
      <c r="E70" s="169">
        <v>1881646.4</v>
      </c>
      <c r="F70" s="170">
        <f t="shared" si="1"/>
        <v>-1881646.4</v>
      </c>
      <c r="H70" s="32" t="s">
        <v>5</v>
      </c>
    </row>
    <row r="71" spans="1:8">
      <c r="A71" s="181" t="s">
        <v>412</v>
      </c>
      <c r="B71" s="167" t="s">
        <v>413</v>
      </c>
      <c r="C71" s="167"/>
      <c r="D71" s="168">
        <v>0</v>
      </c>
      <c r="E71" s="169">
        <v>0</v>
      </c>
      <c r="F71" s="170">
        <f t="shared" si="1"/>
        <v>0</v>
      </c>
      <c r="H71" s="32" t="s">
        <v>5</v>
      </c>
    </row>
    <row r="72" spans="1:8">
      <c r="A72" s="182" t="s">
        <v>414</v>
      </c>
      <c r="B72" s="183" t="s">
        <v>415</v>
      </c>
      <c r="C72" s="184">
        <f>SUM(C14:C71)</f>
        <v>19079790.960000001</v>
      </c>
      <c r="D72" s="185">
        <f>SUM(D14:D71)</f>
        <v>39832196.880000003</v>
      </c>
      <c r="E72" s="185">
        <f>SUM(E14:E70)</f>
        <v>43572606.130000003</v>
      </c>
      <c r="F72" s="186">
        <f>SUM(F14:F71)</f>
        <v>15339381.710000001</v>
      </c>
    </row>
    <row r="73" spans="1:8">
      <c r="A73" s="159"/>
      <c r="B73" s="160"/>
      <c r="C73" s="160"/>
      <c r="D73" s="160"/>
      <c r="E73" s="160"/>
      <c r="F73" s="160"/>
      <c r="G73" s="32" t="s">
        <v>5</v>
      </c>
    </row>
    <row r="74" spans="1:8">
      <c r="A74" s="159"/>
      <c r="B74" s="160"/>
      <c r="C74" s="160"/>
      <c r="D74" s="170" t="s">
        <v>380</v>
      </c>
      <c r="E74" s="160"/>
      <c r="F74" s="160"/>
    </row>
    <row r="75" spans="1:8">
      <c r="E75" s="32"/>
    </row>
    <row r="76" spans="1:8">
      <c r="D76" s="32" t="s">
        <v>5</v>
      </c>
      <c r="E76" s="32" t="s">
        <v>5</v>
      </c>
      <c r="F76" s="171" t="s">
        <v>5</v>
      </c>
      <c r="G76" s="32" t="s">
        <v>5</v>
      </c>
    </row>
    <row r="77" spans="1:8">
      <c r="D77" s="32"/>
      <c r="E77" s="32"/>
      <c r="F77" s="171"/>
    </row>
    <row r="78" spans="1:8">
      <c r="D78" t="s">
        <v>5</v>
      </c>
      <c r="E78" s="32" t="str">
        <f>H44</f>
        <v/>
      </c>
      <c r="F78" s="171" t="s">
        <v>5</v>
      </c>
      <c r="G78" s="32" t="s">
        <v>5</v>
      </c>
    </row>
    <row r="79" spans="1:8">
      <c r="D79" s="32"/>
      <c r="E79" s="32"/>
      <c r="F79" s="171"/>
    </row>
    <row r="80" spans="1:8">
      <c r="D80" t="s">
        <v>5</v>
      </c>
      <c r="E80" s="32" t="s">
        <v>5</v>
      </c>
      <c r="F80" s="187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68" t="s">
        <v>192</v>
      </c>
      <c r="B1" s="268"/>
    </row>
    <row r="2" spans="1:3" ht="15.75">
      <c r="A2" s="268" t="s">
        <v>1</v>
      </c>
      <c r="B2" s="268"/>
    </row>
    <row r="3" spans="1:3" ht="15.75">
      <c r="A3" s="268" t="s">
        <v>416</v>
      </c>
      <c r="B3" s="268"/>
    </row>
    <row r="4" spans="1:3" ht="15.75">
      <c r="A4" s="268" t="s">
        <v>417</v>
      </c>
      <c r="B4" s="268"/>
    </row>
    <row r="5" spans="1:3" ht="15" customHeight="1">
      <c r="A5" s="268" t="s">
        <v>4</v>
      </c>
      <c r="B5" s="268"/>
    </row>
    <row r="6" spans="1:3" ht="15" customHeight="1">
      <c r="A6" s="92" t="s">
        <v>418</v>
      </c>
      <c r="B6" s="96" t="s">
        <v>419</v>
      </c>
    </row>
    <row r="7" spans="1:3" ht="20.25" customHeight="1">
      <c r="A7" s="149" t="s">
        <v>420</v>
      </c>
      <c r="B7" s="150">
        <v>17111825.059999999</v>
      </c>
    </row>
    <row r="8" spans="1:3" ht="25.5" customHeight="1">
      <c r="A8" s="151" t="s">
        <v>421</v>
      </c>
      <c r="B8" s="152">
        <v>14701852.83</v>
      </c>
    </row>
    <row r="9" spans="1:3" ht="15" customHeight="1">
      <c r="A9" s="153" t="s">
        <v>422</v>
      </c>
      <c r="B9" s="13" t="s">
        <v>5</v>
      </c>
    </row>
    <row r="10" spans="1:3" ht="15" customHeight="1">
      <c r="A10" s="153" t="s">
        <v>423</v>
      </c>
      <c r="B10" s="13"/>
    </row>
    <row r="11" spans="1:3" ht="15.75">
      <c r="A11" s="153" t="s">
        <v>424</v>
      </c>
      <c r="B11" s="29"/>
    </row>
    <row r="12" spans="1:3" ht="15.75">
      <c r="A12" s="153" t="s">
        <v>425</v>
      </c>
      <c r="B12" s="29"/>
    </row>
    <row r="13" spans="1:3" ht="15.75">
      <c r="A13" s="153" t="s">
        <v>368</v>
      </c>
      <c r="B13" s="29"/>
    </row>
    <row r="14" spans="1:3" ht="15.75">
      <c r="A14" s="153" t="s">
        <v>426</v>
      </c>
      <c r="B14" s="29"/>
      <c r="C14" s="32">
        <f>+B19+B29</f>
        <v>2409972.23</v>
      </c>
    </row>
    <row r="15" spans="1:3" ht="15.75">
      <c r="A15" s="153" t="s">
        <v>427</v>
      </c>
      <c r="B15" s="29"/>
    </row>
    <row r="16" spans="1:3" ht="15.75">
      <c r="A16" s="153" t="s">
        <v>428</v>
      </c>
      <c r="B16" s="29"/>
    </row>
    <row r="17" spans="1:3" ht="15.75">
      <c r="A17" s="153" t="s">
        <v>429</v>
      </c>
      <c r="B17" s="29"/>
    </row>
    <row r="18" spans="1:3" ht="18.75">
      <c r="A18" s="149" t="s">
        <v>430</v>
      </c>
      <c r="B18" s="29"/>
    </row>
    <row r="19" spans="1:3" ht="18.75">
      <c r="A19" s="149" t="s">
        <v>431</v>
      </c>
      <c r="B19" s="152">
        <v>904244.85</v>
      </c>
    </row>
    <row r="20" spans="1:3" ht="15.75">
      <c r="A20" s="153" t="s">
        <v>379</v>
      </c>
      <c r="B20" s="154">
        <v>694244.85</v>
      </c>
    </row>
    <row r="21" spans="1:3" ht="15.75">
      <c r="A21" s="153" t="s">
        <v>432</v>
      </c>
      <c r="B21" s="154">
        <v>694244.85</v>
      </c>
    </row>
    <row r="22" spans="1:3" ht="15.75">
      <c r="A22" s="153" t="s">
        <v>433</v>
      </c>
      <c r="B22" s="154"/>
    </row>
    <row r="23" spans="1:3" ht="15.75">
      <c r="A23" s="153" t="s">
        <v>434</v>
      </c>
      <c r="B23" s="154"/>
    </row>
    <row r="24" spans="1:3" ht="15.75">
      <c r="A24" s="153" t="s">
        <v>435</v>
      </c>
      <c r="B24" s="154"/>
    </row>
    <row r="25" spans="1:3" ht="15.75">
      <c r="A25" s="153" t="s">
        <v>394</v>
      </c>
      <c r="B25" s="154"/>
    </row>
    <row r="26" spans="1:3" ht="15.75">
      <c r="A26" s="153" t="s">
        <v>396</v>
      </c>
      <c r="B26" s="29"/>
    </row>
    <row r="27" spans="1:3" ht="15.75">
      <c r="A27" s="153" t="s">
        <v>436</v>
      </c>
      <c r="B27" s="154"/>
    </row>
    <row r="28" spans="1:3" ht="15.75">
      <c r="A28" s="153" t="s">
        <v>437</v>
      </c>
      <c r="B28" s="154">
        <v>210000</v>
      </c>
    </row>
    <row r="29" spans="1:3" ht="18.75">
      <c r="A29" s="149" t="s">
        <v>407</v>
      </c>
      <c r="B29" s="152">
        <v>1505727.38</v>
      </c>
      <c r="C29" s="32">
        <f>+B29-436569.9</f>
        <v>1069157.48</v>
      </c>
    </row>
    <row r="30" spans="1:3" ht="15.75">
      <c r="A30" s="153" t="s">
        <v>403</v>
      </c>
      <c r="B30" s="154"/>
    </row>
    <row r="31" spans="1:3" ht="15.75">
      <c r="A31" s="153" t="s">
        <v>438</v>
      </c>
      <c r="B31" s="154"/>
    </row>
    <row r="32" spans="1:3" ht="15.75">
      <c r="A32" s="153" t="s">
        <v>439</v>
      </c>
      <c r="B32" s="154"/>
    </row>
    <row r="33" spans="1:3" ht="15.75">
      <c r="A33" s="153" t="s">
        <v>440</v>
      </c>
      <c r="B33" s="154">
        <v>164594.5</v>
      </c>
    </row>
    <row r="34" spans="1:3" ht="15.75">
      <c r="A34" s="153" t="s">
        <v>441</v>
      </c>
      <c r="B34" s="154"/>
    </row>
    <row r="35" spans="1:3" ht="15.75">
      <c r="A35" s="153" t="s">
        <v>442</v>
      </c>
      <c r="B35" s="154"/>
    </row>
    <row r="36" spans="1:3" ht="15.75">
      <c r="A36" s="153" t="s">
        <v>411</v>
      </c>
      <c r="B36" s="154">
        <v>1314076.81</v>
      </c>
      <c r="C36" s="33"/>
    </row>
    <row r="37" spans="1:3" ht="18.75">
      <c r="A37" s="149" t="s">
        <v>443</v>
      </c>
      <c r="B37" s="29"/>
    </row>
    <row r="38" spans="1:3" ht="18.75">
      <c r="A38" s="149" t="s">
        <v>444</v>
      </c>
      <c r="B38" s="29"/>
    </row>
    <row r="39" spans="1:3" ht="18.75">
      <c r="A39" s="149" t="s">
        <v>445</v>
      </c>
      <c r="B39" s="29"/>
    </row>
    <row r="40" spans="1:3" ht="15.75">
      <c r="A40" s="153" t="s">
        <v>446</v>
      </c>
      <c r="B40" s="29"/>
    </row>
    <row r="41" spans="1:3" ht="15.75">
      <c r="A41" s="153" t="s">
        <v>447</v>
      </c>
      <c r="B41" s="29"/>
    </row>
    <row r="42" spans="1:3" ht="18.75">
      <c r="A42" s="149" t="s">
        <v>448</v>
      </c>
      <c r="B42" s="155"/>
    </row>
    <row r="43" spans="1:3" ht="15.75">
      <c r="A43" s="153" t="s">
        <v>449</v>
      </c>
      <c r="B43" s="29" t="s">
        <v>450</v>
      </c>
    </row>
    <row r="44" spans="1:3" ht="15.75">
      <c r="A44" s="153" t="s">
        <v>451</v>
      </c>
      <c r="B44" s="29"/>
    </row>
    <row r="45" spans="1:3" ht="15.75">
      <c r="A45" s="153" t="s">
        <v>452</v>
      </c>
      <c r="B45" s="29"/>
    </row>
    <row r="46" spans="1:3" ht="15.75">
      <c r="A46" s="153" t="s">
        <v>453</v>
      </c>
      <c r="B46" s="29"/>
    </row>
    <row r="47" spans="1:3" ht="18.75">
      <c r="A47" s="149" t="s">
        <v>454</v>
      </c>
      <c r="B47" s="29"/>
    </row>
    <row r="48" spans="1:3" ht="18.75">
      <c r="A48" s="149" t="s">
        <v>455</v>
      </c>
      <c r="B48" s="29"/>
    </row>
    <row r="49" spans="1:3" ht="15.75">
      <c r="A49" s="153" t="s">
        <v>456</v>
      </c>
      <c r="B49" s="29"/>
    </row>
    <row r="50" spans="1:3" ht="15.75">
      <c r="A50" s="153" t="s">
        <v>457</v>
      </c>
      <c r="B50" s="29"/>
    </row>
    <row r="51" spans="1:3" ht="15.75">
      <c r="A51" s="153" t="s">
        <v>458</v>
      </c>
      <c r="B51" s="29"/>
    </row>
    <row r="52" spans="1:3" ht="15.75">
      <c r="A52" s="153" t="s">
        <v>459</v>
      </c>
      <c r="B52" s="29"/>
    </row>
    <row r="53" spans="1:3" ht="15.75">
      <c r="A53" s="153" t="s">
        <v>460</v>
      </c>
      <c r="B53" s="29"/>
    </row>
    <row r="54" spans="1:3" ht="15.75">
      <c r="A54" s="153" t="s">
        <v>461</v>
      </c>
      <c r="B54" s="154"/>
    </row>
    <row r="55" spans="1:3" ht="15.75">
      <c r="A55" s="153" t="s">
        <v>462</v>
      </c>
      <c r="B55" s="29"/>
    </row>
    <row r="56" spans="1:3" ht="15.75">
      <c r="A56" s="156" t="s">
        <v>463</v>
      </c>
      <c r="B56" s="157"/>
      <c r="C56" s="32"/>
    </row>
    <row r="57" spans="1:3">
      <c r="A57" s="158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view="pageBreakPreview" topLeftCell="B1" zoomScale="120" zoomScaleNormal="100" zoomScaleSheetLayoutView="120" workbookViewId="0">
      <selection activeCell="K64" sqref="K64"/>
    </sheetView>
  </sheetViews>
  <sheetFormatPr baseColWidth="10" defaultColWidth="11.42578125" defaultRowHeight="15"/>
  <cols>
    <col min="1" max="1" width="0.28515625" style="126" hidden="1" customWidth="1"/>
    <col min="2" max="2" width="8.5703125" style="4" customWidth="1"/>
    <col min="3" max="3" width="5.140625" style="4" customWidth="1"/>
    <col min="4" max="4" width="4.28515625" style="4" customWidth="1"/>
    <col min="5" max="5" width="50" style="4" customWidth="1"/>
    <col min="6" max="6" width="1.7109375" style="4" customWidth="1"/>
    <col min="7" max="7" width="20" style="4" customWidth="1"/>
    <col min="8" max="8" width="2.42578125" style="4" customWidth="1"/>
    <col min="9" max="9" width="13.140625" style="4" hidden="1" customWidth="1"/>
    <col min="10" max="10" width="6.42578125" style="4" customWidth="1"/>
    <col min="11" max="11" width="28.85546875" style="4" customWidth="1"/>
    <col min="12" max="12" width="11.42578125" style="127"/>
    <col min="13" max="13" width="28.7109375" style="127" customWidth="1"/>
    <col min="14" max="14" width="20.42578125" style="127" customWidth="1"/>
    <col min="15" max="16384" width="11.42578125" style="127"/>
  </cols>
  <sheetData>
    <row r="1" spans="1:11">
      <c r="D1" s="113"/>
      <c r="E1" s="113"/>
      <c r="F1" s="113"/>
      <c r="G1" s="113"/>
      <c r="H1" s="113"/>
      <c r="I1" s="113"/>
    </row>
    <row r="2" spans="1:11" ht="18.75">
      <c r="D2" s="278" t="str">
        <f>+[2]BC!D5</f>
        <v>Servicio Nacional de Salud</v>
      </c>
      <c r="E2" s="278"/>
      <c r="F2" s="278"/>
      <c r="G2" s="278"/>
      <c r="H2" s="278"/>
      <c r="I2" s="278"/>
      <c r="J2" s="73"/>
    </row>
    <row r="3" spans="1:11" ht="15.75">
      <c r="D3" s="276" t="s">
        <v>1</v>
      </c>
      <c r="E3" s="276"/>
      <c r="F3" s="276"/>
      <c r="G3" s="276"/>
      <c r="H3" s="276"/>
      <c r="I3" s="265"/>
      <c r="J3" s="73"/>
    </row>
    <row r="4" spans="1:11" ht="15.75">
      <c r="D4" s="276" t="s">
        <v>464</v>
      </c>
      <c r="E4" s="276"/>
      <c r="F4" s="276"/>
      <c r="G4" s="276"/>
      <c r="H4" s="276"/>
      <c r="I4" s="276"/>
      <c r="J4" s="73"/>
    </row>
    <row r="5" spans="1:11" ht="15.75">
      <c r="D5" s="276" t="s">
        <v>465</v>
      </c>
      <c r="E5" s="276"/>
      <c r="F5" s="276"/>
      <c r="G5" s="276"/>
      <c r="H5" s="276"/>
      <c r="I5" s="276"/>
      <c r="J5" s="73"/>
    </row>
    <row r="6" spans="1:11" ht="15.75">
      <c r="D6" s="276" t="s">
        <v>4</v>
      </c>
      <c r="E6" s="276"/>
      <c r="F6" s="276"/>
      <c r="G6" s="276"/>
      <c r="H6" s="276"/>
      <c r="I6" s="276"/>
      <c r="J6" s="73"/>
    </row>
    <row r="7" spans="1:11" ht="15.75">
      <c r="D7" s="276" t="s">
        <v>466</v>
      </c>
      <c r="E7" s="276"/>
      <c r="F7" s="276"/>
      <c r="G7" s="276"/>
      <c r="H7" s="266"/>
      <c r="I7" s="266"/>
      <c r="J7" s="73"/>
    </row>
    <row r="8" spans="1:11">
      <c r="D8" s="128"/>
      <c r="E8" s="128"/>
      <c r="F8" s="128"/>
      <c r="G8" s="129">
        <v>2025</v>
      </c>
      <c r="H8" s="130"/>
      <c r="I8" s="129">
        <f>+[1]BC!G11</f>
        <v>2016</v>
      </c>
      <c r="J8" s="73"/>
    </row>
    <row r="9" spans="1:11">
      <c r="A9" s="126" t="s">
        <v>467</v>
      </c>
      <c r="D9" s="131" t="s">
        <v>468</v>
      </c>
      <c r="E9" s="132"/>
      <c r="F9" s="132"/>
      <c r="G9" s="133"/>
      <c r="H9" s="134"/>
      <c r="I9" s="134"/>
      <c r="J9" s="73"/>
    </row>
    <row r="10" spans="1:11">
      <c r="D10" s="131" t="s">
        <v>469</v>
      </c>
      <c r="E10" s="132"/>
      <c r="F10" s="132"/>
      <c r="G10" s="134"/>
      <c r="H10" s="134"/>
      <c r="I10" s="134"/>
      <c r="J10" s="73"/>
    </row>
    <row r="11" spans="1:11">
      <c r="A11" s="126" t="s">
        <v>10</v>
      </c>
      <c r="D11" s="128"/>
      <c r="E11" s="128" t="s">
        <v>470</v>
      </c>
      <c r="F11" s="128"/>
      <c r="G11" s="135">
        <f>+'nota7 Efectivo'!C37</f>
        <v>19394487.07</v>
      </c>
      <c r="H11" s="136"/>
      <c r="I11" s="135"/>
      <c r="J11" s="73"/>
    </row>
    <row r="12" spans="1:11" customFormat="1">
      <c r="A12" s="137" t="s">
        <v>471</v>
      </c>
      <c r="B12" s="73"/>
      <c r="C12" s="73"/>
      <c r="D12" s="128"/>
      <c r="E12" s="128" t="s">
        <v>472</v>
      </c>
      <c r="F12" s="128"/>
      <c r="G12" s="135"/>
      <c r="H12" s="136"/>
      <c r="I12" s="135"/>
      <c r="J12" s="73"/>
      <c r="K12" s="73"/>
    </row>
    <row r="13" spans="1:11" customFormat="1">
      <c r="A13" s="137" t="s">
        <v>473</v>
      </c>
      <c r="B13" s="73"/>
      <c r="C13" s="73"/>
      <c r="D13" s="128"/>
      <c r="E13" s="128" t="s">
        <v>474</v>
      </c>
      <c r="F13" s="128"/>
      <c r="G13" s="135"/>
      <c r="H13" s="136"/>
      <c r="I13" s="135"/>
      <c r="J13" s="73"/>
      <c r="K13" s="73"/>
    </row>
    <row r="14" spans="1:11" customFormat="1">
      <c r="A14" s="137" t="s">
        <v>12</v>
      </c>
      <c r="B14" s="73"/>
      <c r="C14" s="73"/>
      <c r="D14" s="128"/>
      <c r="E14" s="128" t="s">
        <v>475</v>
      </c>
      <c r="F14" s="128"/>
      <c r="G14" s="135">
        <f>+'nota8 Cuenta por Cobrar'!C17</f>
        <v>9639726.6899999995</v>
      </c>
      <c r="H14" s="136"/>
      <c r="I14" s="135"/>
      <c r="J14" s="73"/>
      <c r="K14" s="73"/>
    </row>
    <row r="15" spans="1:11">
      <c r="A15" s="126" t="s">
        <v>14</v>
      </c>
      <c r="D15" s="128"/>
      <c r="E15" s="128" t="s">
        <v>476</v>
      </c>
      <c r="F15" s="128"/>
      <c r="G15" s="138">
        <f>+'nota9 Inventario'!B12</f>
        <v>327399095.33333302</v>
      </c>
      <c r="H15" s="136"/>
      <c r="I15" s="135"/>
      <c r="J15" s="73"/>
    </row>
    <row r="16" spans="1:11" customFormat="1">
      <c r="A16" s="137" t="s">
        <v>16</v>
      </c>
      <c r="B16" s="73"/>
      <c r="C16" s="73"/>
      <c r="D16" s="128"/>
      <c r="E16" s="128" t="s">
        <v>477</v>
      </c>
      <c r="F16" s="128"/>
      <c r="G16" s="135"/>
      <c r="H16" s="136"/>
      <c r="I16" s="135"/>
      <c r="J16" s="143"/>
      <c r="K16" s="73"/>
    </row>
    <row r="17" spans="1:14" customFormat="1">
      <c r="A17" s="137" t="s">
        <v>478</v>
      </c>
      <c r="B17" s="73"/>
      <c r="C17" s="73"/>
      <c r="D17" s="128"/>
      <c r="E17" s="128" t="s">
        <v>479</v>
      </c>
      <c r="F17" s="128"/>
      <c r="G17" s="138">
        <f>+'nota13 Benef.Emplxp Corto Plazo'!B12</f>
        <v>0</v>
      </c>
      <c r="H17" s="136"/>
      <c r="I17" s="138"/>
      <c r="J17" s="73"/>
      <c r="K17" s="73"/>
    </row>
    <row r="18" spans="1:14">
      <c r="D18" s="131" t="s">
        <v>480</v>
      </c>
      <c r="E18" s="128"/>
      <c r="F18" s="128"/>
      <c r="G18" s="139">
        <f>SUM(G10:G17)</f>
        <v>356433309.09333301</v>
      </c>
      <c r="H18" s="136"/>
      <c r="I18" s="139">
        <f>SUM(I10:I17)</f>
        <v>0</v>
      </c>
      <c r="J18" s="73"/>
    </row>
    <row r="19" spans="1:14">
      <c r="D19" s="131"/>
      <c r="E19" s="128"/>
      <c r="F19" s="128"/>
      <c r="G19" s="140"/>
      <c r="H19" s="136"/>
      <c r="I19" s="140"/>
      <c r="J19" s="73"/>
      <c r="K19" s="73"/>
    </row>
    <row r="20" spans="1:14">
      <c r="D20" s="131" t="s">
        <v>481</v>
      </c>
      <c r="E20" s="128"/>
      <c r="F20" s="128"/>
      <c r="G20" s="135"/>
      <c r="H20" s="135"/>
      <c r="I20" s="135"/>
      <c r="J20" s="73"/>
    </row>
    <row r="21" spans="1:14" customFormat="1">
      <c r="A21" s="137" t="s">
        <v>482</v>
      </c>
      <c r="B21" s="73"/>
      <c r="C21" s="73"/>
      <c r="D21" s="128"/>
      <c r="E21" s="128" t="s">
        <v>483</v>
      </c>
      <c r="F21" s="128"/>
      <c r="G21" s="135"/>
      <c r="H21" s="136"/>
      <c r="I21" s="135"/>
      <c r="J21" s="73"/>
      <c r="K21" s="73"/>
    </row>
    <row r="22" spans="1:14" customFormat="1">
      <c r="A22" s="137" t="s">
        <v>484</v>
      </c>
      <c r="B22" s="73"/>
      <c r="C22" s="73"/>
      <c r="D22" s="128"/>
      <c r="E22" s="128" t="s">
        <v>485</v>
      </c>
      <c r="F22" s="128"/>
      <c r="G22" s="135">
        <f>+'Benef. Empl x pagar Larg. Plaz'!B13</f>
        <v>0</v>
      </c>
      <c r="H22" s="136"/>
      <c r="I22" s="135"/>
      <c r="J22" s="73"/>
      <c r="K22" s="73"/>
    </row>
    <row r="23" spans="1:14" customFormat="1">
      <c r="A23" s="137" t="s">
        <v>486</v>
      </c>
      <c r="B23" s="73"/>
      <c r="C23" s="73"/>
      <c r="D23" s="128"/>
      <c r="E23" s="128" t="s">
        <v>487</v>
      </c>
      <c r="F23" s="128"/>
      <c r="G23" s="135">
        <f>+Patrimonio!B14</f>
        <v>0</v>
      </c>
      <c r="H23" s="136"/>
      <c r="I23" s="135"/>
      <c r="J23" s="73"/>
      <c r="K23" s="73"/>
    </row>
    <row r="24" spans="1:14" customFormat="1">
      <c r="A24" s="137" t="s">
        <v>488</v>
      </c>
      <c r="B24" s="73"/>
      <c r="C24" s="73"/>
      <c r="D24" s="128"/>
      <c r="E24" s="128" t="s">
        <v>489</v>
      </c>
      <c r="F24" s="128"/>
      <c r="G24" s="135">
        <f>+'nota17 Ingresos'!B27</f>
        <v>19394487.07</v>
      </c>
      <c r="H24" s="136"/>
      <c r="I24" s="135"/>
      <c r="J24" s="73"/>
      <c r="K24" s="73"/>
    </row>
    <row r="25" spans="1:14">
      <c r="A25" s="126" t="s">
        <v>18</v>
      </c>
      <c r="D25" s="128"/>
      <c r="E25" s="128" t="s">
        <v>490</v>
      </c>
      <c r="F25" s="128"/>
      <c r="G25" s="138">
        <f>+'nota10 Mobiliario Eq. Ofc.'!H16</f>
        <v>195562718.87</v>
      </c>
      <c r="H25" s="136"/>
      <c r="I25" s="135"/>
      <c r="J25" s="73"/>
      <c r="N25" s="144"/>
    </row>
    <row r="26" spans="1:14">
      <c r="A26" s="126" t="s">
        <v>491</v>
      </c>
      <c r="D26" s="128"/>
      <c r="E26" s="128" t="s">
        <v>492</v>
      </c>
      <c r="F26" s="128"/>
      <c r="G26" s="135"/>
      <c r="H26" s="136"/>
      <c r="I26" s="135"/>
      <c r="J26" s="73"/>
      <c r="K26" s="145"/>
      <c r="N26" s="144"/>
    </row>
    <row r="27" spans="1:14" customFormat="1">
      <c r="A27" s="137" t="s">
        <v>493</v>
      </c>
      <c r="B27" s="73"/>
      <c r="C27" s="73"/>
      <c r="D27" s="128"/>
      <c r="E27" s="128" t="s">
        <v>494</v>
      </c>
      <c r="F27" s="128"/>
      <c r="G27" s="135"/>
      <c r="H27" s="136"/>
      <c r="I27" s="135"/>
      <c r="J27" s="73"/>
      <c r="K27" s="4"/>
      <c r="N27" s="33"/>
    </row>
    <row r="28" spans="1:14">
      <c r="D28" s="131" t="s">
        <v>495</v>
      </c>
      <c r="E28" s="128"/>
      <c r="F28" s="128"/>
      <c r="G28" s="139">
        <f>SUM(G21:G27)</f>
        <v>214957205.94</v>
      </c>
      <c r="H28" s="136"/>
      <c r="I28" s="139">
        <f>SUM(I21:I27)</f>
        <v>0</v>
      </c>
      <c r="J28" s="73"/>
      <c r="N28" s="144"/>
    </row>
    <row r="29" spans="1:14">
      <c r="D29" s="131"/>
      <c r="E29" s="128"/>
      <c r="F29" s="128"/>
      <c r="G29" s="140"/>
      <c r="H29" s="136"/>
      <c r="I29" s="140"/>
      <c r="J29" s="73"/>
      <c r="N29" s="144"/>
    </row>
    <row r="30" spans="1:14">
      <c r="D30" s="131" t="s">
        <v>496</v>
      </c>
      <c r="E30" s="128"/>
      <c r="F30" s="128"/>
      <c r="G30" s="141">
        <f>SUM(G28,G18)</f>
        <v>571390515.03333306</v>
      </c>
      <c r="H30" s="142"/>
      <c r="I30" s="141">
        <f>SUM(I28,I18)</f>
        <v>0</v>
      </c>
      <c r="J30" s="73"/>
    </row>
    <row r="31" spans="1:14">
      <c r="D31" s="128"/>
      <c r="E31" s="128" t="s">
        <v>5</v>
      </c>
      <c r="F31" s="128"/>
      <c r="G31" s="135"/>
      <c r="H31" s="135"/>
      <c r="I31" s="135"/>
      <c r="J31" s="73"/>
    </row>
    <row r="32" spans="1:14">
      <c r="D32" s="131" t="s">
        <v>497</v>
      </c>
      <c r="E32" s="128"/>
      <c r="F32" s="128"/>
      <c r="G32" s="135"/>
      <c r="H32" s="135"/>
      <c r="I32" s="135"/>
      <c r="J32" s="73"/>
    </row>
    <row r="33" spans="1:11">
      <c r="D33" s="131" t="s">
        <v>498</v>
      </c>
      <c r="E33" s="128"/>
      <c r="F33" s="128"/>
      <c r="G33" s="136"/>
      <c r="H33" s="136"/>
      <c r="I33" s="136"/>
      <c r="J33" s="73"/>
    </row>
    <row r="34" spans="1:11" customFormat="1">
      <c r="A34" s="137" t="s">
        <v>499</v>
      </c>
      <c r="B34" s="73"/>
      <c r="C34" s="73"/>
      <c r="D34" s="128"/>
      <c r="E34" s="128" t="s">
        <v>500</v>
      </c>
      <c r="F34" s="128"/>
      <c r="G34" s="135"/>
      <c r="H34" s="135"/>
      <c r="I34" s="135"/>
      <c r="J34" s="73"/>
      <c r="K34" s="73"/>
    </row>
    <row r="35" spans="1:11">
      <c r="A35" s="126" t="s">
        <v>22</v>
      </c>
      <c r="D35" s="128"/>
      <c r="E35" s="128" t="s">
        <v>501</v>
      </c>
      <c r="F35" s="128"/>
      <c r="G35" s="135">
        <f>+'nota11 CXP Corto plazo'!B11</f>
        <v>567769900.44000006</v>
      </c>
      <c r="H35" s="136"/>
      <c r="I35" s="135"/>
      <c r="J35" s="73"/>
    </row>
    <row r="36" spans="1:11" customFormat="1">
      <c r="A36" s="137" t="s">
        <v>502</v>
      </c>
      <c r="B36" s="73"/>
      <c r="C36" s="73"/>
      <c r="D36" s="128"/>
      <c r="E36" s="128" t="s">
        <v>503</v>
      </c>
      <c r="F36" s="128"/>
      <c r="G36" s="135"/>
      <c r="H36" s="136"/>
      <c r="I36" s="135"/>
      <c r="J36" s="73"/>
      <c r="K36" s="73"/>
    </row>
    <row r="37" spans="1:11" customFormat="1">
      <c r="A37" s="137" t="s">
        <v>504</v>
      </c>
      <c r="B37" s="73"/>
      <c r="C37" s="73"/>
      <c r="D37" s="128"/>
      <c r="E37" s="128" t="s">
        <v>505</v>
      </c>
      <c r="F37" s="128"/>
      <c r="G37" s="135"/>
      <c r="H37" s="136"/>
      <c r="I37" s="135"/>
      <c r="J37" s="73"/>
      <c r="K37" s="73"/>
    </row>
    <row r="38" spans="1:11" customFormat="1">
      <c r="A38" s="137" t="s">
        <v>24</v>
      </c>
      <c r="B38" s="73"/>
      <c r="C38" s="73"/>
      <c r="D38" s="128"/>
      <c r="E38" s="128" t="s">
        <v>506</v>
      </c>
      <c r="F38" s="128"/>
      <c r="G38" s="135">
        <f>+'nota12 Retenciones y Acum.'!B17</f>
        <v>0</v>
      </c>
      <c r="H38" s="136"/>
      <c r="I38" s="135"/>
      <c r="J38" s="73"/>
      <c r="K38" s="73"/>
    </row>
    <row r="39" spans="1:11" customFormat="1">
      <c r="A39" s="137" t="s">
        <v>507</v>
      </c>
      <c r="B39" s="73"/>
      <c r="C39" s="73"/>
      <c r="D39" s="128"/>
      <c r="E39" s="128" t="s">
        <v>508</v>
      </c>
      <c r="F39" s="128"/>
      <c r="G39" s="135"/>
      <c r="H39" s="136"/>
      <c r="I39" s="135"/>
      <c r="J39" s="73"/>
      <c r="K39" s="73"/>
    </row>
    <row r="40" spans="1:11" customFormat="1">
      <c r="A40" s="137" t="s">
        <v>509</v>
      </c>
      <c r="B40" s="73"/>
      <c r="C40" s="73"/>
      <c r="D40" s="128"/>
      <c r="E40" s="128" t="s">
        <v>510</v>
      </c>
      <c r="F40" s="128"/>
      <c r="G40" s="138"/>
      <c r="H40" s="136"/>
      <c r="I40" s="135"/>
      <c r="J40" s="73"/>
      <c r="K40" s="73"/>
    </row>
    <row r="41" spans="1:11" customFormat="1">
      <c r="A41" s="137" t="s">
        <v>511</v>
      </c>
      <c r="B41" s="73"/>
      <c r="C41" s="73"/>
      <c r="D41" s="128"/>
      <c r="E41" s="128" t="s">
        <v>512</v>
      </c>
      <c r="F41" s="128"/>
      <c r="G41" s="135"/>
      <c r="H41" s="136"/>
      <c r="I41" s="135"/>
      <c r="J41" s="73"/>
      <c r="K41" s="73"/>
    </row>
    <row r="42" spans="1:11" customFormat="1">
      <c r="A42" s="137" t="s">
        <v>513</v>
      </c>
      <c r="B42" s="73"/>
      <c r="C42" s="73"/>
      <c r="D42" s="128"/>
      <c r="E42" s="128" t="s">
        <v>514</v>
      </c>
      <c r="F42" s="128"/>
      <c r="G42" s="138"/>
      <c r="H42" s="136"/>
      <c r="I42" s="135"/>
      <c r="J42" s="73"/>
      <c r="K42" s="73"/>
    </row>
    <row r="43" spans="1:11">
      <c r="D43" s="131" t="s">
        <v>515</v>
      </c>
      <c r="E43" s="128"/>
      <c r="F43" s="128"/>
      <c r="G43" s="140">
        <f>SUM(G34:G42)</f>
        <v>567769900.44000006</v>
      </c>
      <c r="H43" s="136"/>
      <c r="I43" s="140">
        <f>SUM(I34:I42)</f>
        <v>0</v>
      </c>
      <c r="J43" s="73"/>
    </row>
    <row r="44" spans="1:11">
      <c r="D44" s="131"/>
      <c r="E44" s="128"/>
      <c r="F44" s="128"/>
      <c r="G44" s="140"/>
      <c r="H44" s="136"/>
      <c r="I44" s="135"/>
      <c r="J44" s="73"/>
    </row>
    <row r="45" spans="1:11" customFormat="1">
      <c r="A45" s="137"/>
      <c r="B45" s="73"/>
      <c r="C45" s="73"/>
      <c r="D45" s="131" t="s">
        <v>516</v>
      </c>
      <c r="E45" s="128"/>
      <c r="F45" s="128"/>
      <c r="G45" s="135"/>
      <c r="H45" s="135"/>
      <c r="I45" s="135"/>
      <c r="J45" s="73"/>
      <c r="K45" s="73"/>
    </row>
    <row r="46" spans="1:11" customFormat="1">
      <c r="A46" s="137" t="s">
        <v>517</v>
      </c>
      <c r="B46" s="73"/>
      <c r="C46" s="73"/>
      <c r="D46" s="128"/>
      <c r="E46" s="128" t="s">
        <v>518</v>
      </c>
      <c r="F46" s="128"/>
      <c r="G46" s="135">
        <f>+'nota14 CXP Largo Plazo'!B12</f>
        <v>3620614.27</v>
      </c>
      <c r="H46" s="136"/>
      <c r="I46" s="135"/>
      <c r="J46" s="73"/>
      <c r="K46" s="73"/>
    </row>
    <row r="47" spans="1:11" customFormat="1">
      <c r="A47" s="137" t="s">
        <v>519</v>
      </c>
      <c r="B47" s="73"/>
      <c r="C47" s="73"/>
      <c r="D47" s="128"/>
      <c r="E47" s="128" t="s">
        <v>520</v>
      </c>
      <c r="F47" s="128"/>
      <c r="G47" s="135"/>
      <c r="H47" s="136"/>
      <c r="I47" s="135"/>
      <c r="J47" s="73"/>
      <c r="K47" s="73"/>
    </row>
    <row r="48" spans="1:11" customFormat="1">
      <c r="A48" s="137" t="s">
        <v>521</v>
      </c>
      <c r="B48" s="73"/>
      <c r="C48" s="73"/>
      <c r="D48" s="128"/>
      <c r="E48" s="128" t="s">
        <v>522</v>
      </c>
      <c r="F48" s="128"/>
      <c r="G48" s="135"/>
      <c r="H48" s="136"/>
      <c r="I48" s="135"/>
      <c r="J48" s="73"/>
      <c r="K48" s="73"/>
    </row>
    <row r="49" spans="1:11" customFormat="1">
      <c r="A49" s="137" t="s">
        <v>523</v>
      </c>
      <c r="B49" s="73"/>
      <c r="C49" s="73"/>
      <c r="D49" s="128"/>
      <c r="E49" s="128" t="s">
        <v>524</v>
      </c>
      <c r="F49" s="128"/>
      <c r="G49" s="135"/>
      <c r="H49" s="136"/>
      <c r="I49" s="135"/>
      <c r="J49" s="73"/>
      <c r="K49" s="73"/>
    </row>
    <row r="50" spans="1:11" customFormat="1">
      <c r="A50" s="137" t="s">
        <v>525</v>
      </c>
      <c r="B50" s="73"/>
      <c r="C50" s="73"/>
      <c r="D50" s="128"/>
      <c r="E50" s="128" t="s">
        <v>526</v>
      </c>
      <c r="F50" s="128"/>
      <c r="G50" s="138"/>
      <c r="H50" s="136"/>
      <c r="I50" s="135"/>
      <c r="J50" s="73"/>
      <c r="K50" s="73"/>
    </row>
    <row r="51" spans="1:11" customFormat="1">
      <c r="A51" s="137" t="s">
        <v>527</v>
      </c>
      <c r="B51" s="73"/>
      <c r="C51" s="73"/>
      <c r="D51" s="128"/>
      <c r="E51" s="128" t="s">
        <v>528</v>
      </c>
      <c r="F51" s="128"/>
      <c r="G51" s="135"/>
      <c r="H51" s="136"/>
      <c r="I51" s="135"/>
      <c r="J51" s="73"/>
      <c r="K51" s="73"/>
    </row>
    <row r="52" spans="1:11" customFormat="1" ht="16.5" customHeight="1">
      <c r="A52" s="137"/>
      <c r="B52" s="73"/>
      <c r="C52" s="73"/>
      <c r="D52" s="131" t="s">
        <v>529</v>
      </c>
      <c r="E52" s="128"/>
      <c r="F52" s="128"/>
      <c r="G52" s="139">
        <f>+G46+G50</f>
        <v>3620614.27</v>
      </c>
      <c r="H52" s="136"/>
      <c r="I52" s="135"/>
      <c r="J52" s="73"/>
      <c r="K52" s="73"/>
    </row>
    <row r="53" spans="1:11">
      <c r="D53" s="131" t="s">
        <v>530</v>
      </c>
      <c r="E53" s="128"/>
      <c r="F53" s="128"/>
      <c r="G53" s="140">
        <f>+G43+G52</f>
        <v>571390514.71000004</v>
      </c>
      <c r="H53" s="142"/>
      <c r="I53" s="139">
        <f>SUM(I43,I52)</f>
        <v>0</v>
      </c>
      <c r="J53" s="73"/>
    </row>
    <row r="54" spans="1:11">
      <c r="D54" s="131"/>
      <c r="E54" s="128"/>
      <c r="F54" s="128"/>
      <c r="G54" s="135"/>
      <c r="H54" s="135"/>
      <c r="I54" s="135"/>
      <c r="J54" s="73"/>
    </row>
    <row r="55" spans="1:11">
      <c r="D55" s="131" t="s">
        <v>531</v>
      </c>
      <c r="E55" s="128"/>
      <c r="F55" s="128"/>
      <c r="G55" s="135"/>
      <c r="H55" s="135"/>
      <c r="I55" s="135"/>
      <c r="J55" s="73"/>
    </row>
    <row r="56" spans="1:11" customFormat="1">
      <c r="A56" s="137" t="s">
        <v>532</v>
      </c>
      <c r="B56" s="73"/>
      <c r="C56" s="73"/>
      <c r="D56" s="131"/>
      <c r="E56" s="128" t="s">
        <v>29</v>
      </c>
      <c r="F56" s="128"/>
      <c r="G56" s="135">
        <f>+'Balanza Comprobacion'!D22</f>
        <v>0</v>
      </c>
      <c r="H56" s="136"/>
      <c r="I56" s="135"/>
      <c r="J56" s="73"/>
      <c r="K56" s="73"/>
    </row>
    <row r="57" spans="1:11" customFormat="1">
      <c r="A57" s="137" t="s">
        <v>533</v>
      </c>
      <c r="B57" s="73"/>
      <c r="C57" s="73"/>
      <c r="D57" s="128"/>
      <c r="E57" s="128" t="s">
        <v>534</v>
      </c>
      <c r="F57" s="128"/>
      <c r="G57" s="135"/>
      <c r="H57" s="136"/>
      <c r="I57" s="135"/>
      <c r="J57" s="73"/>
      <c r="K57" s="73"/>
    </row>
    <row r="58" spans="1:11">
      <c r="A58" s="126" t="s">
        <v>32</v>
      </c>
      <c r="D58" s="128"/>
      <c r="E58" s="128" t="s">
        <v>220</v>
      </c>
      <c r="F58" s="128"/>
      <c r="G58" s="135"/>
      <c r="H58" s="136"/>
      <c r="I58" s="135"/>
      <c r="J58" s="73"/>
    </row>
    <row r="59" spans="1:11">
      <c r="A59" s="126" t="s">
        <v>30</v>
      </c>
      <c r="D59" s="128"/>
      <c r="E59" s="128" t="s">
        <v>535</v>
      </c>
      <c r="F59" s="128"/>
      <c r="G59" s="138"/>
      <c r="H59" s="136"/>
      <c r="I59" s="138"/>
      <c r="J59" s="73"/>
    </row>
    <row r="60" spans="1:11" customFormat="1">
      <c r="A60" s="137" t="s">
        <v>536</v>
      </c>
      <c r="B60" s="73"/>
      <c r="C60" s="73"/>
      <c r="D60" s="128"/>
      <c r="E60" s="128" t="s">
        <v>537</v>
      </c>
      <c r="F60" s="128"/>
      <c r="G60" s="135"/>
      <c r="H60" s="136"/>
      <c r="I60" s="135"/>
      <c r="J60" s="73"/>
      <c r="K60" s="73"/>
    </row>
    <row r="61" spans="1:11">
      <c r="D61" s="131" t="s">
        <v>538</v>
      </c>
      <c r="E61" s="128"/>
      <c r="F61" s="128"/>
      <c r="G61" s="139">
        <f>+G56+G58+G59</f>
        <v>0</v>
      </c>
      <c r="H61" s="142"/>
      <c r="I61" s="139"/>
      <c r="J61" s="73"/>
    </row>
    <row r="62" spans="1:11">
      <c r="D62" s="131"/>
      <c r="E62" s="128"/>
      <c r="F62" s="128"/>
      <c r="G62" s="134"/>
      <c r="H62" s="134"/>
      <c r="I62" s="134"/>
      <c r="J62" s="73"/>
    </row>
    <row r="63" spans="1:11">
      <c r="D63" s="131" t="s">
        <v>539</v>
      </c>
      <c r="E63" s="128"/>
      <c r="F63" s="128"/>
      <c r="G63" s="141">
        <f>+G53+G61</f>
        <v>571390514.71000004</v>
      </c>
      <c r="H63" s="134"/>
      <c r="I63" s="141">
        <f>+I53+I61</f>
        <v>0</v>
      </c>
      <c r="J63" s="73"/>
      <c r="K63" s="61">
        <f>+G63-G30</f>
        <v>-0.3233330249786377</v>
      </c>
    </row>
    <row r="64" spans="1:11">
      <c r="D64" s="131"/>
      <c r="E64" s="128"/>
      <c r="F64" s="128"/>
      <c r="G64" s="140"/>
      <c r="H64" s="134"/>
      <c r="I64" s="140"/>
      <c r="J64" s="73"/>
    </row>
    <row r="65" spans="4:11">
      <c r="D65" s="128"/>
      <c r="E65" s="128"/>
      <c r="F65" s="128"/>
      <c r="G65" s="135"/>
      <c r="H65" s="128"/>
      <c r="I65" s="135"/>
      <c r="J65" s="73"/>
      <c r="K65" s="61"/>
    </row>
    <row r="66" spans="4:11">
      <c r="D66" s="277"/>
      <c r="E66" s="277"/>
      <c r="F66" s="277"/>
      <c r="G66" s="277"/>
      <c r="H66" s="277"/>
      <c r="I66" s="277"/>
      <c r="J66" s="73"/>
    </row>
    <row r="67" spans="4:11">
      <c r="D67" s="146"/>
      <c r="E67" s="127"/>
      <c r="F67" s="146"/>
      <c r="G67" s="146"/>
      <c r="H67" s="146"/>
      <c r="I67" s="146"/>
      <c r="J67" s="73"/>
    </row>
    <row r="68" spans="4:11">
      <c r="D68" s="146"/>
      <c r="F68" s="146"/>
      <c r="G68" s="146"/>
      <c r="H68" s="146"/>
      <c r="I68" s="146"/>
      <c r="J68" s="73"/>
    </row>
    <row r="69" spans="4:11">
      <c r="D69" s="128"/>
      <c r="E69" s="131"/>
      <c r="F69" s="131"/>
      <c r="G69" s="128"/>
      <c r="H69" s="128"/>
      <c r="I69" s="128"/>
      <c r="J69" s="73"/>
    </row>
    <row r="70" spans="4:11">
      <c r="D70" s="128"/>
      <c r="E70" s="267" t="s">
        <v>732</v>
      </c>
      <c r="F70" s="128"/>
      <c r="G70" s="147"/>
      <c r="H70" s="147"/>
      <c r="I70" s="147"/>
      <c r="J70" s="73"/>
    </row>
    <row r="72" spans="4:11">
      <c r="G72" s="148"/>
      <c r="I72" s="148"/>
    </row>
    <row r="74" spans="4:11">
      <c r="G74" s="148"/>
      <c r="I74" s="61"/>
    </row>
  </sheetData>
  <mergeCells count="7">
    <mergeCell ref="D7:G7"/>
    <mergeCell ref="D66:I66"/>
    <mergeCell ref="D2:I2"/>
    <mergeCell ref="D3:H3"/>
    <mergeCell ref="D4:I4"/>
    <mergeCell ref="D5:I5"/>
    <mergeCell ref="D6:I6"/>
  </mergeCells>
  <printOptions horizontalCentered="1"/>
  <pageMargins left="0.7" right="0" top="0.38" bottom="0.36" header="0.24" footer="0.2"/>
  <pageSetup scale="68" orientation="portrait" r:id="rId1"/>
  <rowBreaks count="1" manualBreakCount="1">
    <brk id="70" max="16383" man="1"/>
  </rowBreaks>
  <ignoredErrors>
    <ignoredError sqref="G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4" activePane="bottomLeft" state="frozen"/>
      <selection pane="bottomLeft" activeCell="B18" sqref="B18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140625" customWidth="1"/>
    <col min="5" max="6" width="11" hidden="1" customWidth="1"/>
  </cols>
  <sheetData>
    <row r="1" spans="1:4" ht="18.75">
      <c r="B1" s="279" t="s">
        <v>540</v>
      </c>
      <c r="C1" s="279"/>
      <c r="D1" s="112"/>
    </row>
    <row r="2" spans="1:4" ht="18.75">
      <c r="B2" s="1" t="s">
        <v>1</v>
      </c>
      <c r="C2" s="1"/>
      <c r="D2" s="112"/>
    </row>
    <row r="3" spans="1:4" ht="18.75">
      <c r="B3" s="279" t="s">
        <v>541</v>
      </c>
      <c r="C3" s="279"/>
      <c r="D3" s="112"/>
    </row>
    <row r="4" spans="1:4" ht="18.75">
      <c r="B4" s="279" t="s">
        <v>542</v>
      </c>
      <c r="C4" s="279"/>
      <c r="D4" s="112"/>
    </row>
    <row r="5" spans="1:4" ht="18.75">
      <c r="B5" s="279" t="s">
        <v>4</v>
      </c>
      <c r="C5" s="279"/>
      <c r="D5" s="112"/>
    </row>
    <row r="6" spans="1:4">
      <c r="C6" s="113"/>
    </row>
    <row r="7" spans="1:4" ht="15.75">
      <c r="A7" s="114"/>
      <c r="C7" s="113"/>
    </row>
    <row r="8" spans="1:4" ht="15" customHeight="1">
      <c r="A8" s="280" t="s">
        <v>543</v>
      </c>
      <c r="B8" s="280" t="s">
        <v>544</v>
      </c>
      <c r="C8" s="280" t="s">
        <v>419</v>
      </c>
    </row>
    <row r="9" spans="1:4" ht="15" customHeight="1">
      <c r="A9" s="281"/>
      <c r="B9" s="281"/>
      <c r="C9" s="281"/>
    </row>
    <row r="10" spans="1:4" ht="15" customHeight="1">
      <c r="A10" s="282"/>
      <c r="B10" s="281"/>
      <c r="C10" s="281"/>
    </row>
    <row r="11" spans="1:4" s="34" customFormat="1" ht="15.75">
      <c r="A11" s="115"/>
      <c r="B11" s="98" t="s">
        <v>300</v>
      </c>
      <c r="C11" s="282"/>
    </row>
    <row r="12" spans="1:4" s="34" customFormat="1" ht="15.75">
      <c r="A12" s="47">
        <v>300105134</v>
      </c>
      <c r="B12" s="98" t="s">
        <v>545</v>
      </c>
      <c r="C12" s="54"/>
    </row>
    <row r="13" spans="1:4" s="34" customFormat="1" ht="15.75">
      <c r="A13" s="116"/>
      <c r="B13" s="98" t="s">
        <v>546</v>
      </c>
      <c r="C13" s="54"/>
      <c r="D13" s="77"/>
    </row>
    <row r="14" spans="1:4" s="34" customFormat="1" ht="15.75">
      <c r="A14" s="88" t="s">
        <v>547</v>
      </c>
      <c r="B14" s="98" t="s">
        <v>548</v>
      </c>
      <c r="C14" s="117">
        <v>11900000</v>
      </c>
      <c r="D14" s="77"/>
    </row>
    <row r="15" spans="1:4" s="34" customFormat="1" ht="15.75">
      <c r="A15" s="88" t="s">
        <v>549</v>
      </c>
      <c r="B15" s="98" t="s">
        <v>550</v>
      </c>
      <c r="C15" s="54">
        <v>7494487.0700000003</v>
      </c>
      <c r="D15" s="77"/>
    </row>
    <row r="16" spans="1:4" s="34" customFormat="1" ht="15.75">
      <c r="A16" s="88" t="s">
        <v>551</v>
      </c>
      <c r="B16" s="98" t="s">
        <v>552</v>
      </c>
      <c r="C16" s="54"/>
      <c r="D16" s="77"/>
    </row>
    <row r="17" spans="1:6" s="34" customFormat="1" ht="15.75">
      <c r="A17" s="88" t="s">
        <v>553</v>
      </c>
      <c r="B17" s="98" t="s">
        <v>554</v>
      </c>
      <c r="C17" s="54"/>
      <c r="D17" s="77"/>
    </row>
    <row r="18" spans="1:6" s="34" customFormat="1" ht="15.75">
      <c r="A18" s="88" t="s">
        <v>555</v>
      </c>
      <c r="B18" s="98" t="s">
        <v>556</v>
      </c>
      <c r="C18" s="54"/>
      <c r="D18" s="77"/>
    </row>
    <row r="19" spans="1:6" ht="15.75">
      <c r="A19" s="88" t="s">
        <v>557</v>
      </c>
      <c r="B19" s="98" t="s">
        <v>558</v>
      </c>
      <c r="C19" s="54"/>
      <c r="D19" s="73"/>
    </row>
    <row r="20" spans="1:6" ht="15.75">
      <c r="A20" s="88"/>
      <c r="B20" s="88" t="s">
        <v>559</v>
      </c>
      <c r="C20" s="118"/>
      <c r="D20" s="73"/>
    </row>
    <row r="21" spans="1:6" ht="15.75">
      <c r="A21" s="88"/>
      <c r="B21" s="88" t="s">
        <v>560</v>
      </c>
      <c r="C21" s="118"/>
      <c r="D21" s="73"/>
    </row>
    <row r="22" spans="1:6" ht="15.75">
      <c r="A22" s="119"/>
      <c r="B22" s="88" t="s">
        <v>561</v>
      </c>
      <c r="C22" s="118">
        <v>0</v>
      </c>
      <c r="D22" s="73"/>
    </row>
    <row r="23" spans="1:6" ht="15.75">
      <c r="A23" s="119"/>
      <c r="B23" s="88" t="s">
        <v>562</v>
      </c>
      <c r="C23" s="120"/>
      <c r="D23" s="73"/>
    </row>
    <row r="24" spans="1:6" ht="15.75">
      <c r="A24" s="119"/>
      <c r="B24" s="116" t="s">
        <v>563</v>
      </c>
      <c r="C24" s="93">
        <f>SUM(C11:C23)</f>
        <v>19394487.07</v>
      </c>
      <c r="D24" s="73"/>
    </row>
    <row r="25" spans="1:6" ht="15.75">
      <c r="A25" s="114"/>
      <c r="B25" s="34"/>
    </row>
    <row r="26" spans="1:6" ht="15.75">
      <c r="A26" s="114"/>
      <c r="C26" s="33"/>
    </row>
    <row r="27" spans="1:6" ht="15" customHeight="1">
      <c r="A27" s="121" t="s">
        <v>543</v>
      </c>
      <c r="B27" s="122" t="s">
        <v>564</v>
      </c>
      <c r="C27" s="121" t="s">
        <v>419</v>
      </c>
    </row>
    <row r="28" spans="1:6" ht="15.75">
      <c r="A28" s="88">
        <v>9995028000</v>
      </c>
      <c r="B28" s="88" t="s">
        <v>565</v>
      </c>
      <c r="C28" s="54">
        <v>0</v>
      </c>
      <c r="F28" t="s">
        <v>292</v>
      </c>
    </row>
    <row r="29" spans="1:6" ht="15.75">
      <c r="A29" s="88">
        <v>9995028001</v>
      </c>
      <c r="B29" s="88" t="s">
        <v>566</v>
      </c>
      <c r="C29" s="54"/>
    </row>
    <row r="30" spans="1:6" ht="15.75">
      <c r="A30" s="88">
        <v>2110003000</v>
      </c>
      <c r="B30" s="123" t="s">
        <v>567</v>
      </c>
      <c r="C30" s="54"/>
    </row>
    <row r="31" spans="1:6" ht="15.75">
      <c r="A31" s="88">
        <v>9998014000</v>
      </c>
      <c r="B31" s="123" t="s">
        <v>568</v>
      </c>
      <c r="C31" s="54"/>
    </row>
    <row r="32" spans="1:6" ht="15.75">
      <c r="A32" s="88"/>
      <c r="B32" s="88" t="s">
        <v>569</v>
      </c>
      <c r="C32" s="124" t="s">
        <v>380</v>
      </c>
    </row>
    <row r="33" spans="1:3" ht="15.75">
      <c r="A33" s="88">
        <v>100198000</v>
      </c>
      <c r="B33" s="88" t="s">
        <v>570</v>
      </c>
      <c r="C33" s="54"/>
    </row>
    <row r="34" spans="1:3" ht="15.75">
      <c r="A34" s="88">
        <v>100198001</v>
      </c>
      <c r="B34" s="88" t="s">
        <v>571</v>
      </c>
      <c r="C34" s="124"/>
    </row>
    <row r="35" spans="1:3" ht="15.75">
      <c r="A35" s="88"/>
      <c r="B35" s="116" t="s">
        <v>572</v>
      </c>
      <c r="C35" s="125">
        <f>SUM(C28:C34)</f>
        <v>0</v>
      </c>
    </row>
    <row r="36" spans="1:3" ht="15.75">
      <c r="A36" s="114"/>
    </row>
    <row r="37" spans="1:3" ht="15.75">
      <c r="B37" s="116" t="s">
        <v>573</v>
      </c>
      <c r="C37" s="125">
        <f>+C24+C35</f>
        <v>19394487.07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sqref="A1:B12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79" t="s">
        <v>574</v>
      </c>
      <c r="B1" s="279"/>
    </row>
    <row r="2" spans="1:2" ht="18.75">
      <c r="A2" s="1" t="s">
        <v>575</v>
      </c>
      <c r="B2" s="1"/>
    </row>
    <row r="3" spans="1:2" ht="18.75">
      <c r="A3" s="279" t="s">
        <v>576</v>
      </c>
      <c r="B3" s="279"/>
    </row>
    <row r="4" spans="1:2" ht="18.75">
      <c r="A4" s="279" t="s">
        <v>577</v>
      </c>
      <c r="B4" s="279"/>
    </row>
    <row r="5" spans="1:2" ht="18.75">
      <c r="A5" s="279" t="s">
        <v>4</v>
      </c>
      <c r="B5" s="279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578</v>
      </c>
      <c r="B8" s="37" t="s">
        <v>419</v>
      </c>
    </row>
    <row r="9" spans="1:2" ht="15.75">
      <c r="A9" s="88" t="s">
        <v>579</v>
      </c>
      <c r="B9" s="89">
        <v>0</v>
      </c>
    </row>
    <row r="10" spans="1:2" ht="15.75">
      <c r="A10" s="40" t="s">
        <v>580</v>
      </c>
      <c r="B10" s="54"/>
    </row>
    <row r="11" spans="1:2" ht="15.75">
      <c r="A11" s="40" t="s">
        <v>581</v>
      </c>
      <c r="B11" s="54"/>
    </row>
    <row r="12" spans="1:2" ht="15.75">
      <c r="A12" s="42" t="s">
        <v>582</v>
      </c>
      <c r="B12" s="8">
        <f>+B9+B10+B11</f>
        <v>0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ERF SRS</vt:lpstr>
      <vt:lpstr>ECAMP</vt:lpstr>
      <vt:lpstr>EST. Flujo Efc</vt:lpstr>
      <vt:lpstr>balanza comprobacion mayo</vt:lpstr>
      <vt:lpstr>Total Gasto</vt:lpstr>
      <vt:lpstr>ESF SNS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nota9 Inventario</vt:lpstr>
      <vt:lpstr>Patrimonio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2025-07-04T19:03:12Z</cp:lastPrinted>
  <dcterms:created xsi:type="dcterms:W3CDTF">2018-05-02T13:48:00Z</dcterms:created>
  <dcterms:modified xsi:type="dcterms:W3CDTF">2025-07-14T18:24:53Z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8E23EEEDADC64ADBB38B9E9E233D03C9_13</vt:lpwstr>
  </property>
  <property fmtid="{D5CDD505-2E9C-101B-9397-08002B2CF9AE}" pid="3" name="KSOProductBuildVer">
    <vt:lpwstr>3082-12.2.0.21546</vt:lpwstr>
  </property>
</Properties>
</file>